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3155" windowHeight="925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'Položky'!$A$1:$G$81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<sst xmlns="http://schemas.openxmlformats.org/spreadsheetml/2006/main" count="298" uniqueCount="208">
  <si>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</si>
  <si>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</si>
  <si>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</si>
  <si>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</si>
  <si>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</si>
  <si>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</si>
  <si>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</si>
  <si>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</si>
  <si>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</si>
  <si>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</si>
  <si>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</si>
  <si>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</si>
  <si>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</si>
  <si>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</si>
  <si>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</si>
  <si>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</si>
  <si>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</si>
  <si>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</si>
  <si>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</si>
  <si>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</si>
  <si>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</si>
  <si>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</si>
  <si>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</si>
  <si>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</si>
  <si>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</si>
  <si>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</si>
  <si>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</si>
  <si>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</si>
  <si>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</si>
  <si>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</si>
  <si>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</si>
  <si>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</si>
  <si>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</si>
  <si>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</si>
  <si>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</si>
  <si>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</si>
  <si>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</si>
  <si>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</si>
  <si>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</si>
  <si>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</si>
  <si>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</si>
  <si>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</si>
  <si>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</si>
  <si>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</si>
  <si>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</si>
  <si>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</si>
  <si>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</si>
  <si>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</si>
  <si>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</si>
  <si>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</si>
  <si>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</si>
  <si>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</si>
  <si>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</si>
  <si>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</si>
  <si>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</si>
  <si>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</si>
  <si>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</si>
  <si>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</si>
  <si>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</si>
  <si>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</si>
  <si>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</si>
  <si>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</si>
  <si>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</si>
  <si>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</si>
  <si>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</si>
  <si>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</si>
  <si>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</si>
  <si>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</si>
  <si>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</si>
  <si>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</si>
  <si>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</si>
  <si>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</si>
  <si>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</si>
  <si>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</si>
  <si>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</si>
  <si>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</si>
  <si>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</si>
  <si>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18 002</t>
  </si>
  <si>
    <t>Mariánské Radčice, reko střechy - dům č.p. 60</t>
  </si>
  <si>
    <t>Rekonstrukce střechy - dům č.p. 60</t>
  </si>
  <si>
    <t>96</t>
  </si>
  <si>
    <t>Bourání konstrukcí</t>
  </si>
  <si>
    <t>962032231R00</t>
  </si>
  <si>
    <t>Bourání zdiva z cihel pálených na MVC (pod střechu)</t>
  </si>
  <si>
    <t>m3</t>
  </si>
  <si>
    <t>0,3*8,6*2*0,5</t>
  </si>
  <si>
    <t>762</t>
  </si>
  <si>
    <t>Konstrukce tesařské</t>
  </si>
  <si>
    <t>762331912R00</t>
  </si>
  <si>
    <t xml:space="preserve">Vyřezání části střešní vazby do 120 cm2,do dl.5 m </t>
  </si>
  <si>
    <t>m</t>
  </si>
  <si>
    <t>Položka slouží jako rezerva. Rozsah prvků krovu nutných k výměně, bude zřejmý, až po odkrytí stávající krytiny.</t>
  </si>
  <si>
    <t>762331934R00</t>
  </si>
  <si>
    <t xml:space="preserve">Vyřezání části střešní vazby do 288 cm2,nad dl.8 m </t>
  </si>
  <si>
    <t>762332110RT5</t>
  </si>
  <si>
    <t>Montáž vázaných krovů pravidelných do 120 cm2 včetně dodávky řeziva</t>
  </si>
  <si>
    <t>762332130RT3</t>
  </si>
  <si>
    <t>Montáž vázaných krovů pravidelných do 288 cm2 včetně dodávky řeziva</t>
  </si>
  <si>
    <t>762342203RT4</t>
  </si>
  <si>
    <t>Montáž laťování střech, vzdálenost latí 22 - 36 cm včetně dodávky řeziva, latě 4/6 cm</t>
  </si>
  <si>
    <t>m2</t>
  </si>
  <si>
    <t>762342204RT4</t>
  </si>
  <si>
    <t>Montáž laťování střech, svislé, vzdálenost 100 cm včetně dodávky řeziva, latě 4/6 cm</t>
  </si>
  <si>
    <t>762342812R00</t>
  </si>
  <si>
    <t xml:space="preserve">Demontáž laťování střech, rozteč latí do 50 cm </t>
  </si>
  <si>
    <t>762395000R00</t>
  </si>
  <si>
    <t xml:space="preserve">Spojovací a ochranné prostředky pro střechy </t>
  </si>
  <si>
    <t>998762202R00</t>
  </si>
  <si>
    <t xml:space="preserve">Přesun hmot pro tesařské konstrukce, výšky do 12 m </t>
  </si>
  <si>
    <t>764</t>
  </si>
  <si>
    <t>Konstrukce klempířské</t>
  </si>
  <si>
    <t>764239410R00</t>
  </si>
  <si>
    <t xml:space="preserve">Lemování z Ti Zn komínů, v ploše </t>
  </si>
  <si>
    <t>5,5</t>
  </si>
  <si>
    <t>764252403R00</t>
  </si>
  <si>
    <t xml:space="preserve">Žlaby Ti Zn plech, podokapní půlkruhové, rš 330 mm </t>
  </si>
  <si>
    <t>764322841R00</t>
  </si>
  <si>
    <t xml:space="preserve">Demontáž oplechování okapů, TK, rš 500 mm, do 45° </t>
  </si>
  <si>
    <t>43*2+6+3,5+14</t>
  </si>
  <si>
    <t>764361811R00</t>
  </si>
  <si>
    <t xml:space="preserve">Demontáž střešního okna - výlezy </t>
  </si>
  <si>
    <t>kus</t>
  </si>
  <si>
    <t>764430840R00</t>
  </si>
  <si>
    <t>Demontáž oplechování zdí a úžlabí rš od 330 do 500 mm</t>
  </si>
  <si>
    <t>8,2*2+2*2+7,2*2+5*2+8,6</t>
  </si>
  <si>
    <t>764454802R00</t>
  </si>
  <si>
    <t xml:space="preserve">Demontáž odpadních trub kruhových </t>
  </si>
  <si>
    <t>7,5*4+4+7,5*4</t>
  </si>
  <si>
    <t>764554404R00</t>
  </si>
  <si>
    <t xml:space="preserve">Odpadní trouby z Ti Zn plechu, kruhové </t>
  </si>
  <si>
    <t>998764202R00</t>
  </si>
  <si>
    <t xml:space="preserve">Přesun hmot pro klempířské konstr., výšky do 12 m </t>
  </si>
  <si>
    <t>765</t>
  </si>
  <si>
    <t>Krytiny tvrdé</t>
  </si>
  <si>
    <t>765311810R00</t>
  </si>
  <si>
    <t xml:space="preserve">Demontáž krytiny bobrovky na sucho, do suti </t>
  </si>
  <si>
    <t>8,2*(23,3+5,2+2,5)*2+5*3*2+9+8,2*3,1+2,5*1,5+8,2*8,9*2+3,3*5,8</t>
  </si>
  <si>
    <t>5,85*8,6</t>
  </si>
  <si>
    <t>765332121R00</t>
  </si>
  <si>
    <t xml:space="preserve">Krytina beton.KM Beta červ.ostatní, na sucho,s úpr </t>
  </si>
  <si>
    <t>765332141R00</t>
  </si>
  <si>
    <t xml:space="preserve">Hřeben KM Beta s větracím pásem, na sucho </t>
  </si>
  <si>
    <t>3+23,3+2,5+5,2+3,3+8*2+4,8+8</t>
  </si>
  <si>
    <t>765332151R00</t>
  </si>
  <si>
    <t xml:space="preserve">Nároží KM Beta s větracím pásem, na sucho </t>
  </si>
  <si>
    <t>5,2+2*2+6,7*2</t>
  </si>
  <si>
    <t>765332511R00</t>
  </si>
  <si>
    <t xml:space="preserve">Střešní okno KM univerzální, výstupní 45 x 51 cm </t>
  </si>
  <si>
    <t>765332611R00</t>
  </si>
  <si>
    <t xml:space="preserve">Tašky KMB Beta, plastové odvětrací </t>
  </si>
  <si>
    <t>soubor</t>
  </si>
  <si>
    <t>765332651R00</t>
  </si>
  <si>
    <t xml:space="preserve">Ochranná větrací mřížka KM </t>
  </si>
  <si>
    <t>765332652R00</t>
  </si>
  <si>
    <t xml:space="preserve">Ochranný větrací pás KM </t>
  </si>
  <si>
    <t>765332671R00</t>
  </si>
  <si>
    <t xml:space="preserve">Přiřezání a uchycení tašek KM Beta </t>
  </si>
  <si>
    <t>765333412U00</t>
  </si>
  <si>
    <t xml:space="preserve">KMB BETA+úpr úžlabí Al pás </t>
  </si>
  <si>
    <t>765799311RN2</t>
  </si>
  <si>
    <t>Montáž fólie na krokve přibitím s přelepením spojů difúzní pojistná hydroizolace</t>
  </si>
  <si>
    <t>76590002</t>
  </si>
  <si>
    <t xml:space="preserve">Fólie difuzní Dragofol </t>
  </si>
  <si>
    <t>792*1,1</t>
  </si>
  <si>
    <t>Specifikace-02</t>
  </si>
  <si>
    <t xml:space="preserve">Hřeb pro rozděl. a ukonč. hřebenáč </t>
  </si>
  <si>
    <t>3+7</t>
  </si>
  <si>
    <t>998765202R00</t>
  </si>
  <si>
    <t xml:space="preserve">Přesun hmot pro krytiny tvrdé, výšky do 12 m </t>
  </si>
  <si>
    <t>783</t>
  </si>
  <si>
    <t>Nátěry</t>
  </si>
  <si>
    <t>783782205R00</t>
  </si>
  <si>
    <t>Nátěr tesařských konstrukcí Bochemitem QB 2x vč. očištění prvků krovu</t>
  </si>
  <si>
    <t>791,98*2</t>
  </si>
  <si>
    <t>M21</t>
  </si>
  <si>
    <t>Elektromontáže</t>
  </si>
  <si>
    <t>743621120R00</t>
  </si>
  <si>
    <t>Mtz hromosvod dratu s podper 10- mm vč. příslušenství (tyče, rohovníky, úchyty, apod.)</t>
  </si>
  <si>
    <t>743621210R00</t>
  </si>
  <si>
    <t>Dmtz hromosvod dratu -10 mm vč. příslušenství (tyče, rohovníky, úchyty, apod.)</t>
  </si>
  <si>
    <t>37+7,5*4+3+3+4</t>
  </si>
  <si>
    <t>M21-001</t>
  </si>
  <si>
    <t xml:space="preserve">Revize hromosvodu </t>
  </si>
  <si>
    <t>kpt</t>
  </si>
  <si>
    <t>D96</t>
  </si>
  <si>
    <t>Přesuny suti a vybouraných hmot</t>
  </si>
  <si>
    <t>035979111R00</t>
  </si>
  <si>
    <t xml:space="preserve">Vnitrost doprava suti 10m </t>
  </si>
  <si>
    <t>t</t>
  </si>
  <si>
    <t>997013831U00</t>
  </si>
  <si>
    <t xml:space="preserve">Skládkovné směsný odpad </t>
  </si>
  <si>
    <t>979012212R00</t>
  </si>
  <si>
    <t xml:space="preserve">Svislá doprava suti a vybour. hmot na H do 4 m </t>
  </si>
  <si>
    <t>979012219R00</t>
  </si>
  <si>
    <t xml:space="preserve">Příplatek k suti za každých dalších 4 m výšky </t>
  </si>
  <si>
    <t>997002511U00</t>
  </si>
  <si>
    <t xml:space="preserve">Vodor přemíst suti -1km </t>
  </si>
  <si>
    <t>997002519U00</t>
  </si>
  <si>
    <t xml:space="preserve">Přípl ZKD 1km suť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</si>
  <si>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</si>
  <si>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</si>
  <si>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</si>
  <si>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</si>
  <si>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</si>
  <si>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</si>
  <si>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</si>
  <si>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</si>
  <si>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Mariánské Radčice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</si>
</sst>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9" fillId="33" borderId="11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centerContinuous"/>
    </xf>
    <xf numFmtId="0" fontId="21" fillId="33" borderId="13" xfId="0" applyFont="1" applyFill="1" applyBorder="1" applyAlignment="1">
      <alignment horizontal="left"/>
    </xf>
    <xf numFmtId="0" fontId="20" fillId="0" borderId="14" xfId="0" applyFont="1" applyBorder="1" applyAlignment="1">
      <alignment/>
    </xf>
    <xf numFmtId="49" fontId="20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left"/>
    </xf>
    <xf numFmtId="0" fontId="19" fillId="0" borderId="16" xfId="0" applyFont="1" applyBorder="1" applyAlignment="1">
      <alignment/>
    </xf>
    <xf numFmtId="49" fontId="20" fillId="0" borderId="20" xfId="0" applyNumberFormat="1" applyFont="1" applyBorder="1" applyAlignment="1">
      <alignment horizontal="left"/>
    </xf>
    <xf numFmtId="49" fontId="19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3" fontId="20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9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20" fillId="0" borderId="19" xfId="0" applyNumberFormat="1" applyFont="1" applyBorder="1" applyAlignment="1">
      <alignment horizontal="left"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19" xfId="0" applyNumberFormat="1" applyFont="1" applyBorder="1" applyAlignment="1">
      <alignment/>
    </xf>
    <xf numFmtId="0" fontId="20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0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0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2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9" fillId="33" borderId="30" xfId="0" applyFont="1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0" fillId="33" borderId="31" xfId="0" applyFill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shrinkToFit="1"/>
    </xf>
    <xf numFmtId="0" fontId="0" fillId="0" borderId="36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3" fontId="0" fillId="0" borderId="39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38" xfId="0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41" xfId="0" applyFont="1" applyFill="1" applyBorder="1" applyAlignment="1">
      <alignment/>
    </xf>
    <xf numFmtId="0" fontId="19" fillId="33" borderId="4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5" fontId="0" fillId="0" borderId="49" xfId="0" applyNumberFormat="1" applyBorder="1" applyAlignment="1">
      <alignment horizontal="right"/>
    </xf>
    <xf numFmtId="0" fontId="0" fillId="0" borderId="49" xfId="0" applyBorder="1" applyAlignment="1">
      <alignment/>
    </xf>
    <xf numFmtId="166" fontId="0" fillId="0" borderId="24" xfId="0" applyNumberFormat="1" applyBorder="1" applyAlignment="1">
      <alignment horizontal="right" indent="2"/>
    </xf>
    <xf numFmtId="166" fontId="0" fillId="0" borderId="25" xfId="0" applyNumberFormat="1" applyBorder="1" applyAlignment="1">
      <alignment horizontal="right" indent="2"/>
    </xf>
    <xf numFmtId="0" fontId="0" fillId="0" borderId="18" xfId="0" applyBorder="1" applyAlignment="1">
      <alignment/>
    </xf>
    <xf numFmtId="165" fontId="0" fillId="0" borderId="17" xfId="0" applyNumberFormat="1" applyBorder="1" applyAlignment="1">
      <alignment horizontal="right"/>
    </xf>
    <xf numFmtId="0" fontId="22" fillId="33" borderId="37" xfId="0" applyFont="1" applyFill="1" applyBorder="1" applyAlignment="1">
      <alignment/>
    </xf>
    <xf numFmtId="0" fontId="22" fillId="33" borderId="40" xfId="0" applyFont="1" applyFill="1" applyBorder="1" applyAlignment="1">
      <alignment/>
    </xf>
    <xf numFmtId="0" fontId="22" fillId="33" borderId="38" xfId="0" applyFont="1" applyFill="1" applyBorder="1" applyAlignment="1">
      <alignment/>
    </xf>
    <xf numFmtId="166" fontId="22" fillId="33" borderId="50" xfId="0" applyNumberFormat="1" applyFont="1" applyFill="1" applyBorder="1" applyAlignment="1">
      <alignment horizontal="right" indent="2"/>
    </xf>
    <xf numFmtId="166" fontId="22" fillId="33" borderId="51" xfId="0" applyNumberFormat="1" applyFont="1" applyFill="1" applyBorder="1" applyAlignment="1">
      <alignment horizontal="right" indent="2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2" xfId="46" applyFont="1" applyBorder="1" applyAlignment="1">
      <alignment horizontal="center"/>
      <protection/>
    </xf>
    <xf numFmtId="0" fontId="0" fillId="0" borderId="53" xfId="46" applyFont="1" applyBorder="1" applyAlignment="1">
      <alignment horizontal="center"/>
      <protection/>
    </xf>
    <xf numFmtId="0" fontId="19" fillId="0" borderId="54" xfId="46" applyFont="1" applyBorder="1">
      <alignment/>
      <protection/>
    </xf>
    <xf numFmtId="0" fontId="0" fillId="0" borderId="54" xfId="46" applyBorder="1">
      <alignment/>
      <protection/>
    </xf>
    <xf numFmtId="0" fontId="0" fillId="0" borderId="54" xfId="46" applyBorder="1" applyAlignment="1">
      <alignment horizontal="right"/>
      <protection/>
    </xf>
    <xf numFmtId="0" fontId="0" fillId="0" borderId="55" xfId="46" applyFont="1" applyBorder="1">
      <alignment/>
      <protection/>
    </xf>
    <xf numFmtId="0" fontId="0" fillId="0" borderId="54" xfId="0" applyNumberFormat="1" applyBorder="1" applyAlignment="1">
      <alignment horizontal="left"/>
    </xf>
    <xf numFmtId="0" fontId="0" fillId="0" borderId="56" xfId="0" applyNumberFormat="1" applyBorder="1" applyAlignment="1">
      <alignment/>
    </xf>
    <xf numFmtId="0" fontId="0" fillId="0" borderId="57" xfId="46" applyFont="1" applyBorder="1" applyAlignment="1">
      <alignment horizontal="center"/>
      <protection/>
    </xf>
    <xf numFmtId="0" fontId="0" fillId="0" borderId="58" xfId="46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0" fillId="0" borderId="59" xfId="46" applyBorder="1">
      <alignment/>
      <protection/>
    </xf>
    <xf numFmtId="0" fontId="0" fillId="0" borderId="59" xfId="46" applyBorder="1" applyAlignment="1">
      <alignment horizontal="right"/>
      <protection/>
    </xf>
    <xf numFmtId="0" fontId="0" fillId="0" borderId="60" xfId="46" applyFont="1" applyBorder="1" applyAlignment="1">
      <alignment horizontal="left"/>
      <protection/>
    </xf>
    <xf numFmtId="0" fontId="0" fillId="0" borderId="59" xfId="46" applyFont="1" applyBorder="1" applyAlignment="1">
      <alignment horizontal="left"/>
      <protection/>
    </xf>
    <xf numFmtId="0" fontId="0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19" fillId="33" borderId="30" xfId="0" applyNumberFormat="1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62" xfId="0" applyFont="1" applyFill="1" applyBorder="1" applyAlignment="1">
      <alignment horizontal="center"/>
    </xf>
    <xf numFmtId="0" fontId="19" fillId="33" borderId="63" xfId="0" applyFont="1" applyFill="1" applyBorder="1" applyAlignment="1">
      <alignment horizontal="center"/>
    </xf>
    <xf numFmtId="0" fontId="19" fillId="33" borderId="64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1" xfId="0" applyFont="1" applyFill="1" applyBorder="1" applyAlignment="1">
      <alignment/>
    </xf>
    <xf numFmtId="3" fontId="19" fillId="33" borderId="32" xfId="0" applyNumberFormat="1" applyFont="1" applyFill="1" applyBorder="1" applyAlignment="1">
      <alignment/>
    </xf>
    <xf numFmtId="3" fontId="19" fillId="33" borderId="62" xfId="0" applyNumberFormat="1" applyFont="1" applyFill="1" applyBorder="1" applyAlignment="1">
      <alignment/>
    </xf>
    <xf numFmtId="3" fontId="19" fillId="33" borderId="63" xfId="0" applyNumberFormat="1" applyFont="1" applyFill="1" applyBorder="1" applyAlignment="1">
      <alignment/>
    </xf>
    <xf numFmtId="3" fontId="19" fillId="33" borderId="64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0" fillId="33" borderId="42" xfId="0" applyFill="1" applyBorder="1" applyAlignment="1">
      <alignment/>
    </xf>
    <xf numFmtId="0" fontId="19" fillId="33" borderId="65" xfId="0" applyFont="1" applyFill="1" applyBorder="1" applyAlignment="1">
      <alignment horizontal="right"/>
    </xf>
    <xf numFmtId="0" fontId="19" fillId="33" borderId="13" xfId="0" applyFont="1" applyFill="1" applyBorder="1" applyAlignment="1">
      <alignment horizontal="right"/>
    </xf>
    <xf numFmtId="0" fontId="19" fillId="33" borderId="12" xfId="0" applyFont="1" applyFill="1" applyBorder="1" applyAlignment="1">
      <alignment horizontal="center"/>
    </xf>
    <xf numFmtId="4" fontId="21" fillId="33" borderId="13" xfId="0" applyNumberFormat="1" applyFont="1" applyFill="1" applyBorder="1" applyAlignment="1">
      <alignment horizontal="right"/>
    </xf>
    <xf numFmtId="4" fontId="21" fillId="33" borderId="42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0" fillId="33" borderId="37" xfId="0" applyFill="1" applyBorder="1" applyAlignment="1">
      <alignment/>
    </xf>
    <xf numFmtId="0" fontId="19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4" fontId="0" fillId="33" borderId="51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3" fontId="19" fillId="33" borderId="40" xfId="0" applyNumberFormat="1" applyFont="1" applyFill="1" applyBorder="1" applyAlignment="1">
      <alignment horizontal="right"/>
    </xf>
    <xf numFmtId="3" fontId="19" fillId="33" borderId="51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4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5" fillId="0" borderId="0" xfId="46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6" fillId="0" borderId="0" xfId="46" applyFont="1" applyAlignment="1">
      <alignment horizontal="right"/>
      <protection/>
    </xf>
    <xf numFmtId="0" fontId="20" fillId="0" borderId="55" xfId="46" applyFont="1" applyBorder="1" applyAlignment="1">
      <alignment horizontal="right"/>
      <protection/>
    </xf>
    <xf numFmtId="0" fontId="0" fillId="0" borderId="54" xfId="46" applyBorder="1" applyAlignment="1">
      <alignment horizontal="left"/>
      <protection/>
    </xf>
    <xf numFmtId="0" fontId="0" fillId="0" borderId="56" xfId="46" applyBorder="1">
      <alignment/>
      <protection/>
    </xf>
    <xf numFmtId="49" fontId="0" fillId="0" borderId="57" xfId="46" applyNumberFormat="1" applyFont="1" applyBorder="1" applyAlignment="1">
      <alignment horizontal="center"/>
      <protection/>
    </xf>
    <xf numFmtId="0" fontId="0" fillId="0" borderId="60" xfId="46" applyBorder="1" applyAlignment="1">
      <alignment horizontal="center" shrinkToFit="1"/>
      <protection/>
    </xf>
    <xf numFmtId="0" fontId="0" fillId="0" borderId="59" xfId="46" applyBorder="1" applyAlignment="1">
      <alignment horizontal="center" shrinkToFit="1"/>
      <protection/>
    </xf>
    <xf numFmtId="0" fontId="0" fillId="0" borderId="61" xfId="46" applyBorder="1" applyAlignment="1">
      <alignment horizontal="center" shrinkToFit="1"/>
      <protection/>
    </xf>
    <xf numFmtId="0" fontId="20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20" fillId="33" borderId="19" xfId="46" applyNumberFormat="1" applyFont="1" applyFill="1" applyBorder="1">
      <alignment/>
      <protection/>
    </xf>
    <xf numFmtId="0" fontId="20" fillId="33" borderId="17" xfId="46" applyFont="1" applyFill="1" applyBorder="1" applyAlignment="1">
      <alignment horizontal="center"/>
      <protection/>
    </xf>
    <xf numFmtId="0" fontId="20" fillId="33" borderId="17" xfId="46" applyNumberFormat="1" applyFont="1" applyFill="1" applyBorder="1" applyAlignment="1">
      <alignment horizontal="center"/>
      <protection/>
    </xf>
    <xf numFmtId="0" fontId="20" fillId="33" borderId="19" xfId="46" applyFont="1" applyFill="1" applyBorder="1" applyAlignment="1">
      <alignment horizontal="center"/>
      <protection/>
    </xf>
    <xf numFmtId="0" fontId="19" fillId="0" borderId="66" xfId="46" applyFont="1" applyBorder="1" applyAlignment="1">
      <alignment horizontal="center"/>
      <protection/>
    </xf>
    <xf numFmtId="49" fontId="19" fillId="0" borderId="66" xfId="46" applyNumberFormat="1" applyFont="1" applyBorder="1" applyAlignment="1">
      <alignment horizontal="left"/>
      <protection/>
    </xf>
    <xf numFmtId="0" fontId="19" fillId="0" borderId="24" xfId="46" applyFont="1" applyBorder="1">
      <alignment/>
      <protection/>
    </xf>
    <xf numFmtId="0" fontId="0" fillId="0" borderId="18" xfId="46" applyBorder="1" applyAlignment="1">
      <alignment horizontal="center"/>
      <protection/>
    </xf>
    <xf numFmtId="0" fontId="0" fillId="0" borderId="18" xfId="46" applyNumberFormat="1" applyBorder="1" applyAlignment="1">
      <alignment horizontal="right"/>
      <protection/>
    </xf>
    <xf numFmtId="0" fontId="0" fillId="0" borderId="17" xfId="46" applyNumberFormat="1" applyBorder="1">
      <alignment/>
      <protection/>
    </xf>
    <xf numFmtId="0" fontId="0" fillId="0" borderId="0" xfId="46" applyNumberFormat="1">
      <alignment/>
      <protection/>
    </xf>
    <xf numFmtId="0" fontId="27" fillId="0" borderId="0" xfId="46" applyFont="1">
      <alignment/>
      <protection/>
    </xf>
    <xf numFmtId="0" fontId="23" fillId="0" borderId="67" xfId="46" applyFont="1" applyBorder="1" applyAlignment="1">
      <alignment horizontal="center" vertical="top"/>
      <protection/>
    </xf>
    <xf numFmtId="49" fontId="23" fillId="0" borderId="67" xfId="46" applyNumberFormat="1" applyFont="1" applyBorder="1" applyAlignment="1">
      <alignment horizontal="left" vertical="top"/>
      <protection/>
    </xf>
    <xf numFmtId="0" fontId="23" fillId="0" borderId="67" xfId="46" applyFont="1" applyBorder="1" applyAlignment="1">
      <alignment vertical="top" wrapText="1"/>
      <protection/>
    </xf>
    <xf numFmtId="49" fontId="23" fillId="0" borderId="67" xfId="46" applyNumberFormat="1" applyFont="1" applyBorder="1" applyAlignment="1">
      <alignment horizontal="center" shrinkToFit="1"/>
      <protection/>
    </xf>
    <xf numFmtId="4" fontId="23" fillId="0" borderId="67" xfId="46" applyNumberFormat="1" applyFont="1" applyBorder="1" applyAlignment="1">
      <alignment horizontal="right"/>
      <protection/>
    </xf>
    <xf numFmtId="4" fontId="23" fillId="0" borderId="67" xfId="46" applyNumberFormat="1" applyFont="1" applyBorder="1">
      <alignment/>
      <protection/>
    </xf>
    <xf numFmtId="0" fontId="27" fillId="0" borderId="0" xfId="46" applyFont="1">
      <alignment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8" fillId="34" borderId="43" xfId="46" applyNumberFormat="1" applyFont="1" applyFill="1" applyBorder="1" applyAlignment="1">
      <alignment horizontal="left" wrapText="1" indent="1"/>
      <protection/>
    </xf>
    <xf numFmtId="0" fontId="29" fillId="0" borderId="0" xfId="0" applyNumberFormat="1" applyFont="1" applyAlignment="1">
      <alignment/>
    </xf>
    <xf numFmtId="0" fontId="29" fillId="0" borderId="22" xfId="0" applyNumberFormat="1" applyFont="1" applyBorder="1" applyAlignment="1">
      <alignment/>
    </xf>
    <xf numFmtId="0" fontId="30" fillId="0" borderId="0" xfId="46" applyFont="1" applyAlignment="1">
      <alignment wrapText="1"/>
      <protection/>
    </xf>
    <xf numFmtId="49" fontId="20" fillId="0" borderId="66" xfId="46" applyNumberFormat="1" applyFont="1" applyBorder="1" applyAlignment="1">
      <alignment horizontal="right"/>
      <protection/>
    </xf>
    <xf numFmtId="49" fontId="31" fillId="34" borderId="68" xfId="46" applyNumberFormat="1" applyFont="1" applyFill="1" applyBorder="1" applyAlignment="1">
      <alignment horizontal="left" wrapText="1"/>
      <protection/>
    </xf>
    <xf numFmtId="49" fontId="32" fillId="0" borderId="69" xfId="0" applyNumberFormat="1" applyFont="1" applyBorder="1" applyAlignment="1">
      <alignment horizontal="left" wrapText="1"/>
    </xf>
    <xf numFmtId="4" fontId="31" fillId="34" borderId="70" xfId="46" applyNumberFormat="1" applyFont="1" applyFill="1" applyBorder="1" applyAlignment="1">
      <alignment horizontal="right" wrapText="1"/>
      <protection/>
    </xf>
    <xf numFmtId="0" fontId="31" fillId="34" borderId="43" xfId="46" applyFont="1" applyFill="1" applyBorder="1" applyAlignment="1">
      <alignment horizontal="left" wrapText="1"/>
      <protection/>
    </xf>
    <xf numFmtId="0" fontId="31" fillId="0" borderId="22" xfId="0" applyFont="1" applyBorder="1" applyAlignment="1">
      <alignment horizontal="right"/>
    </xf>
    <xf numFmtId="0" fontId="0" fillId="33" borderId="19" xfId="46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0" fillId="33" borderId="18" xfId="46" applyFill="1" applyBorder="1" applyAlignment="1">
      <alignment horizontal="center"/>
      <protection/>
    </xf>
    <xf numFmtId="4" fontId="0" fillId="33" borderId="18" xfId="46" applyNumberFormat="1" applyFill="1" applyBorder="1" applyAlignment="1">
      <alignment horizontal="right"/>
      <protection/>
    </xf>
    <xf numFmtId="4" fontId="0" fillId="33" borderId="17" xfId="46" applyNumberFormat="1" applyFill="1" applyBorder="1" applyAlignment="1">
      <alignment horizontal="right"/>
      <protection/>
    </xf>
    <xf numFmtId="4" fontId="19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81" sqref="A81:IV8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Rekonstrukce střechy - dům č.p. 60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 t="s">
        <v>207</v>
      </c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Rekapitulace!A19</f>
        <v>Ztížené výrobní podmínky</v>
      </c>
      <c r="E15" s="60"/>
      <c r="F15" s="61"/>
      <c r="G15" s="58">
        <f>Rekapitulace!I19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62" t="str">
        <f>Rekapitulace!A20</f>
        <v>Oborová přirážka</v>
      </c>
      <c r="E16" s="63"/>
      <c r="F16" s="64"/>
      <c r="G16" s="58">
        <f>Rekapitulace!I20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62" t="str">
        <f>Rekapitulace!A21</f>
        <v>Přesun stavebních kapacit</v>
      </c>
      <c r="E17" s="63"/>
      <c r="F17" s="64"/>
      <c r="G17" s="58">
        <f>Rekapitulace!I21</f>
        <v>0</v>
      </c>
    </row>
    <row r="18" spans="1:7" ht="15.75" customHeight="1">
      <c r="A18" s="65" t="s">
        <v>27</v>
      </c>
      <c r="B18" s="66" t="s">
        <v>28</v>
      </c>
      <c r="C18" s="58">
        <f>Dodavka</f>
        <v>0</v>
      </c>
      <c r="D18" s="62" t="str">
        <f>Rekapitulace!A22</f>
        <v>Mimostaveništní doprava</v>
      </c>
      <c r="E18" s="63"/>
      <c r="F18" s="64"/>
      <c r="G18" s="58">
        <f>Rekapitulace!I22</f>
        <v>0</v>
      </c>
    </row>
    <row r="19" spans="1:7" ht="15.75" customHeight="1">
      <c r="A19" s="67" t="s">
        <v>29</v>
      </c>
      <c r="B19" s="57"/>
      <c r="C19" s="58">
        <f>SUM(C15:C18)</f>
        <v>0</v>
      </c>
      <c r="D19" s="68" t="str">
        <f>Rekapitulace!A23</f>
        <v>Zařízení staveniště</v>
      </c>
      <c r="E19" s="63"/>
      <c r="F19" s="64"/>
      <c r="G19" s="58">
        <f>Rekapitulace!I23</f>
        <v>0</v>
      </c>
    </row>
    <row r="20" spans="1:7" ht="15.75" customHeight="1">
      <c r="A20" s="67"/>
      <c r="B20" s="57"/>
      <c r="C20" s="58"/>
      <c r="D20" s="62" t="str">
        <f>Rekapitulace!A24</f>
        <v>Provoz investora</v>
      </c>
      <c r="E20" s="63"/>
      <c r="F20" s="64"/>
      <c r="G20" s="58">
        <f>Rekapitulace!I24</f>
        <v>0</v>
      </c>
    </row>
    <row r="21" spans="1:7" ht="15.75" customHeight="1">
      <c r="A21" s="67" t="s">
        <v>30</v>
      </c>
      <c r="B21" s="57"/>
      <c r="C21" s="58">
        <f>HZS</f>
        <v>0</v>
      </c>
      <c r="D21" s="62" t="str">
        <f>Rekapitulace!A25</f>
        <v>Kompletační činnost (IČD)</v>
      </c>
      <c r="E21" s="63"/>
      <c r="F21" s="64"/>
      <c r="G21" s="58">
        <f>Rekapitulace!I25</f>
        <v>0</v>
      </c>
    </row>
    <row r="22" spans="1:7" ht="15.75" customHeight="1">
      <c r="A22" s="69" t="s">
        <v>31</v>
      </c>
      <c r="B22" s="36"/>
      <c r="C22" s="58">
        <f>C19+C21</f>
        <v>0</v>
      </c>
      <c r="D22" s="62" t="s">
        <v>32</v>
      </c>
      <c r="E22" s="63"/>
      <c r="F22" s="64"/>
      <c r="G22" s="58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8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9" t="s">
        <v>38</v>
      </c>
      <c r="B25" s="36"/>
      <c r="C25" s="81"/>
      <c r="D25" s="36" t="s">
        <v>38</v>
      </c>
      <c r="F25" s="82" t="s">
        <v>38</v>
      </c>
      <c r="G25" s="83"/>
    </row>
    <row r="26" spans="1:7" ht="37.5" customHeight="1">
      <c r="A26" s="69" t="s">
        <v>39</v>
      </c>
      <c r="B26" s="84"/>
      <c r="C26" s="81"/>
      <c r="D26" s="36" t="s">
        <v>39</v>
      </c>
      <c r="F26" s="82" t="s">
        <v>39</v>
      </c>
      <c r="G26" s="83"/>
    </row>
    <row r="27" spans="1:7" ht="12.75">
      <c r="A27" s="69"/>
      <c r="B27" s="85"/>
      <c r="C27" s="81"/>
      <c r="D27" s="36"/>
      <c r="F27" s="82"/>
      <c r="G27" s="83"/>
    </row>
    <row r="28" spans="1:7" ht="12.75">
      <c r="A28" s="69" t="s">
        <v>40</v>
      </c>
      <c r="B28" s="36"/>
      <c r="C28" s="81"/>
      <c r="D28" s="82" t="s">
        <v>41</v>
      </c>
      <c r="E28" s="81"/>
      <c r="F28" s="86" t="s">
        <v>41</v>
      </c>
      <c r="G28" s="83"/>
    </row>
    <row r="29" spans="1:7" ht="69" customHeight="1">
      <c r="A29" s="69"/>
      <c r="B29" s="36"/>
      <c r="C29" s="87"/>
      <c r="D29" s="88"/>
      <c r="E29" s="87"/>
      <c r="F29" s="36"/>
      <c r="G29" s="83"/>
    </row>
    <row r="30" spans="1:7" ht="12.75">
      <c r="A30" s="89" t="s">
        <v>42</v>
      </c>
      <c r="B30" s="90"/>
      <c r="C30" s="91">
        <v>15</v>
      </c>
      <c r="D30" s="90" t="s">
        <v>43</v>
      </c>
      <c r="E30" s="92"/>
      <c r="F30" s="93">
        <f>ROUND(C23-F32,0)</f>
        <v>0</v>
      </c>
      <c r="G30" s="94"/>
    </row>
    <row r="31" spans="1:7" ht="12.75">
      <c r="A31" s="89" t="s">
        <v>44</v>
      </c>
      <c r="B31" s="90"/>
      <c r="C31" s="91">
        <f>SazbaDPH1</f>
        <v>15</v>
      </c>
      <c r="D31" s="90" t="s">
        <v>45</v>
      </c>
      <c r="E31" s="92"/>
      <c r="F31" s="93">
        <f>ROUND(PRODUCT(F30,C31/100),1)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4"/>
      <c r="F33" s="93">
        <f>ROUND(PRODUCT(F32,C33/100),1)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CEILING(SUM(F30:F33),IF(SUM(F30:F33)&gt;=0,1,-1))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zoomScalePageLayoutView="0" workbookViewId="0" topLeftCell="A1">
      <selection activeCell="A81" sqref="A81:IV8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18 002 Mariánské Radčice, reko střechy - dům č.p. 60</v>
      </c>
      <c r="D1" s="110"/>
      <c r="E1" s="111"/>
      <c r="F1" s="110"/>
      <c r="G1" s="112" t="s">
        <v>49</v>
      </c>
      <c r="H1" s="113">
        <v>1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1 Rekonstrukce střechy - dům č.p. 60</v>
      </c>
      <c r="D2" s="118"/>
      <c r="E2" s="119"/>
      <c r="F2" s="118"/>
      <c r="G2" s="120" t="s">
        <v>79</v>
      </c>
      <c r="H2" s="121"/>
      <c r="I2" s="122"/>
    </row>
    <row r="3" ht="13.5" thickTop="1">
      <c r="F3" s="36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ht="13.5" thickBot="1"/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29" t="str">
        <f>Položky!B7</f>
        <v>96</v>
      </c>
      <c r="B7" s="132" t="str">
        <f>Položky!C7</f>
        <v>Bourání konstrukcí</v>
      </c>
      <c r="D7" s="133"/>
      <c r="E7" s="230">
        <f>Položky!BA10</f>
        <v>0</v>
      </c>
      <c r="F7" s="231">
        <f>Položky!BB10</f>
        <v>0</v>
      </c>
      <c r="G7" s="231">
        <f>Položky!BC10</f>
        <v>0</v>
      </c>
      <c r="H7" s="231">
        <f>Položky!BD10</f>
        <v>0</v>
      </c>
      <c r="I7" s="232">
        <f>Položky!BE10</f>
        <v>0</v>
      </c>
    </row>
    <row r="8" spans="1:9" s="36" customFormat="1" ht="12.75">
      <c r="A8" s="229" t="str">
        <f>Položky!B11</f>
        <v>762</v>
      </c>
      <c r="B8" s="132" t="str">
        <f>Položky!C11</f>
        <v>Konstrukce tesařské</v>
      </c>
      <c r="D8" s="133"/>
      <c r="E8" s="230">
        <f>Položky!BA25</f>
        <v>0</v>
      </c>
      <c r="F8" s="231">
        <f>Položky!BB25</f>
        <v>0</v>
      </c>
      <c r="G8" s="231">
        <f>Položky!BC25</f>
        <v>0</v>
      </c>
      <c r="H8" s="231">
        <f>Položky!BD25</f>
        <v>0</v>
      </c>
      <c r="I8" s="232">
        <f>Položky!BE25</f>
        <v>0</v>
      </c>
    </row>
    <row r="9" spans="1:9" s="36" customFormat="1" ht="12.75">
      <c r="A9" s="229" t="str">
        <f>Položky!B26</f>
        <v>764</v>
      </c>
      <c r="B9" s="132" t="str">
        <f>Položky!C26</f>
        <v>Konstrukce klempířské</v>
      </c>
      <c r="D9" s="133"/>
      <c r="E9" s="230">
        <f>Položky!BA39</f>
        <v>0</v>
      </c>
      <c r="F9" s="231">
        <f>Položky!BB39</f>
        <v>0</v>
      </c>
      <c r="G9" s="231">
        <f>Položky!BC39</f>
        <v>0</v>
      </c>
      <c r="H9" s="231">
        <f>Položky!BD39</f>
        <v>0</v>
      </c>
      <c r="I9" s="232">
        <f>Položky!BE39</f>
        <v>0</v>
      </c>
    </row>
    <row r="10" spans="1:9" s="36" customFormat="1" ht="12.75">
      <c r="A10" s="229" t="str">
        <f>Položky!B40</f>
        <v>765</v>
      </c>
      <c r="B10" s="132" t="str">
        <f>Položky!C40</f>
        <v>Krytiny tvrdé</v>
      </c>
      <c r="D10" s="133"/>
      <c r="E10" s="230">
        <f>Položky!BA61</f>
        <v>0</v>
      </c>
      <c r="F10" s="231">
        <f>Položky!BB61</f>
        <v>0</v>
      </c>
      <c r="G10" s="231">
        <f>Položky!BC61</f>
        <v>0</v>
      </c>
      <c r="H10" s="231">
        <f>Položky!BD61</f>
        <v>0</v>
      </c>
      <c r="I10" s="232">
        <f>Položky!BE61</f>
        <v>0</v>
      </c>
    </row>
    <row r="11" spans="1:9" s="36" customFormat="1" ht="12.75">
      <c r="A11" s="229" t="str">
        <f>Položky!B62</f>
        <v>783</v>
      </c>
      <c r="B11" s="132" t="str">
        <f>Položky!C62</f>
        <v>Nátěry</v>
      </c>
      <c r="D11" s="133"/>
      <c r="E11" s="230">
        <f>Položky!BA65</f>
        <v>0</v>
      </c>
      <c r="F11" s="231">
        <f>Položky!BB65</f>
        <v>0</v>
      </c>
      <c r="G11" s="231">
        <f>Položky!BC65</f>
        <v>0</v>
      </c>
      <c r="H11" s="231">
        <f>Položky!BD65</f>
        <v>0</v>
      </c>
      <c r="I11" s="232">
        <f>Položky!BE65</f>
        <v>0</v>
      </c>
    </row>
    <row r="12" spans="1:9" s="36" customFormat="1" ht="12.75">
      <c r="A12" s="229" t="str">
        <f>Položky!B66</f>
        <v>M21</v>
      </c>
      <c r="B12" s="132" t="str">
        <f>Položky!C66</f>
        <v>Elektromontáže</v>
      </c>
      <c r="D12" s="133"/>
      <c r="E12" s="230">
        <f>Položky!BA73</f>
        <v>0</v>
      </c>
      <c r="F12" s="231">
        <f>Položky!BB73</f>
        <v>0</v>
      </c>
      <c r="G12" s="231">
        <f>Položky!BC73</f>
        <v>0</v>
      </c>
      <c r="H12" s="231">
        <f>Položky!BD73</f>
        <v>0</v>
      </c>
      <c r="I12" s="232">
        <f>Položky!BE73</f>
        <v>0</v>
      </c>
    </row>
    <row r="13" spans="1:9" s="36" customFormat="1" ht="13.5" thickBot="1">
      <c r="A13" s="229" t="str">
        <f>Položky!B74</f>
        <v>D96</v>
      </c>
      <c r="B13" s="132" t="str">
        <f>Položky!C74</f>
        <v>Přesuny suti a vybouraných hmot</v>
      </c>
      <c r="D13" s="133"/>
      <c r="E13" s="230">
        <f>Položky!BA81</f>
        <v>0</v>
      </c>
      <c r="F13" s="231">
        <f>Položky!BB81</f>
        <v>0</v>
      </c>
      <c r="G13" s="231">
        <f>Položky!BC81</f>
        <v>0</v>
      </c>
      <c r="H13" s="231">
        <f>Položky!BD81</f>
        <v>0</v>
      </c>
      <c r="I13" s="232">
        <f>Položky!BE81</f>
        <v>0</v>
      </c>
    </row>
    <row r="14" spans="1:9" s="140" customFormat="1" ht="13.5" thickBot="1">
      <c r="A14" s="134"/>
      <c r="B14" s="135" t="s">
        <v>57</v>
      </c>
      <c r="C14" s="135"/>
      <c r="D14" s="136"/>
      <c r="E14" s="137">
        <f>SUM(E7:E13)</f>
        <v>0</v>
      </c>
      <c r="F14" s="138">
        <f>SUM(F7:F13)</f>
        <v>0</v>
      </c>
      <c r="G14" s="138">
        <f>SUM(G7:G13)</f>
        <v>0</v>
      </c>
      <c r="H14" s="138">
        <f>SUM(H7:H13)</f>
        <v>0</v>
      </c>
      <c r="I14" s="139">
        <f>SUM(I7:I13)</f>
        <v>0</v>
      </c>
    </row>
    <row r="15" spans="1:9" ht="12.75">
      <c r="A15" s="36"/>
      <c r="B15" s="36"/>
      <c r="C15" s="36"/>
      <c r="D15" s="36"/>
      <c r="E15" s="36"/>
      <c r="F15" s="36"/>
      <c r="G15" s="36"/>
      <c r="H15" s="36"/>
      <c r="I15" s="36"/>
    </row>
    <row r="16" spans="1:57" ht="19.5" customHeight="1">
      <c r="A16" s="124" t="s">
        <v>58</v>
      </c>
      <c r="B16" s="124"/>
      <c r="C16" s="124"/>
      <c r="D16" s="124"/>
      <c r="E16" s="124"/>
      <c r="F16" s="124"/>
      <c r="G16" s="141"/>
      <c r="H16" s="124"/>
      <c r="I16" s="124"/>
      <c r="BA16" s="42"/>
      <c r="BB16" s="42"/>
      <c r="BC16" s="42"/>
      <c r="BD16" s="42"/>
      <c r="BE16" s="42"/>
    </row>
    <row r="17" ht="13.5" thickBot="1"/>
    <row r="18" spans="1:9" ht="12.75">
      <c r="A18" s="76" t="s">
        <v>59</v>
      </c>
      <c r="B18" s="77"/>
      <c r="C18" s="77"/>
      <c r="D18" s="142"/>
      <c r="E18" s="143" t="s">
        <v>60</v>
      </c>
      <c r="F18" s="144" t="s">
        <v>61</v>
      </c>
      <c r="G18" s="145" t="s">
        <v>62</v>
      </c>
      <c r="H18" s="146"/>
      <c r="I18" s="147" t="s">
        <v>60</v>
      </c>
    </row>
    <row r="19" spans="1:53" ht="12.75">
      <c r="A19" s="148" t="s">
        <v>199</v>
      </c>
      <c r="B19" s="149"/>
      <c r="C19" s="149"/>
      <c r="D19" s="150"/>
      <c r="E19" s="151"/>
      <c r="F19" s="152"/>
      <c r="G19" s="153">
        <f>CHOOSE(BA19+1,HSV+PSV,HSV+PSV+Mont,HSV+PSV+Dodavka+Mont,HSV,PSV,Mont,Dodavka,Mont+Dodavka,0)</f>
        <v>0</v>
      </c>
      <c r="H19" s="154"/>
      <c r="I19" s="155">
        <f>E19+F19*G19/100</f>
        <v>0</v>
      </c>
      <c r="BA19">
        <v>0</v>
      </c>
    </row>
    <row r="20" spans="1:53" ht="12.75">
      <c r="A20" s="148" t="s">
        <v>200</v>
      </c>
      <c r="B20" s="149"/>
      <c r="C20" s="149"/>
      <c r="D20" s="150"/>
      <c r="E20" s="151"/>
      <c r="F20" s="152"/>
      <c r="G20" s="153">
        <f>CHOOSE(BA20+1,HSV+PSV,HSV+PSV+Mont,HSV+PSV+Dodavka+Mont,HSV,PSV,Mont,Dodavka,Mont+Dodavka,0)</f>
        <v>0</v>
      </c>
      <c r="H20" s="154"/>
      <c r="I20" s="155">
        <f>E20+F20*G20/100</f>
        <v>0</v>
      </c>
      <c r="BA20">
        <v>0</v>
      </c>
    </row>
    <row r="21" spans="1:53" ht="12.75">
      <c r="A21" s="148" t="s">
        <v>201</v>
      </c>
      <c r="B21" s="149"/>
      <c r="C21" s="149"/>
      <c r="D21" s="150"/>
      <c r="E21" s="151"/>
      <c r="F21" s="152"/>
      <c r="G21" s="153">
        <f>CHOOSE(BA21+1,HSV+PSV,HSV+PSV+Mont,HSV+PSV+Dodavka+Mont,HSV,PSV,Mont,Dodavka,Mont+Dodavka,0)</f>
        <v>0</v>
      </c>
      <c r="H21" s="154"/>
      <c r="I21" s="155">
        <f>E21+F21*G21/100</f>
        <v>0</v>
      </c>
      <c r="BA21">
        <v>0</v>
      </c>
    </row>
    <row r="22" spans="1:53" ht="12.75">
      <c r="A22" s="148" t="s">
        <v>202</v>
      </c>
      <c r="B22" s="149"/>
      <c r="C22" s="149"/>
      <c r="D22" s="150"/>
      <c r="E22" s="151"/>
      <c r="F22" s="152"/>
      <c r="G22" s="153">
        <f>CHOOSE(BA22+1,HSV+PSV,HSV+PSV+Mont,HSV+PSV+Dodavka+Mont,HSV,PSV,Mont,Dodavka,Mont+Dodavka,0)</f>
        <v>0</v>
      </c>
      <c r="H22" s="154"/>
      <c r="I22" s="155">
        <f>E22+F22*G22/100</f>
        <v>0</v>
      </c>
      <c r="BA22">
        <v>0</v>
      </c>
    </row>
    <row r="23" spans="1:53" ht="12.75">
      <c r="A23" s="148" t="s">
        <v>203</v>
      </c>
      <c r="B23" s="149"/>
      <c r="C23" s="149"/>
      <c r="D23" s="150"/>
      <c r="E23" s="151"/>
      <c r="F23" s="152"/>
      <c r="G23" s="153">
        <f>CHOOSE(BA23+1,HSV+PSV,HSV+PSV+Mont,HSV+PSV+Dodavka+Mont,HSV,PSV,Mont,Dodavka,Mont+Dodavka,0)</f>
        <v>0</v>
      </c>
      <c r="H23" s="154"/>
      <c r="I23" s="155">
        <f>E23+F23*G23/100</f>
        <v>0</v>
      </c>
      <c r="BA23">
        <v>1</v>
      </c>
    </row>
    <row r="24" spans="1:53" ht="12.75">
      <c r="A24" s="148" t="s">
        <v>204</v>
      </c>
      <c r="B24" s="149"/>
      <c r="C24" s="149"/>
      <c r="D24" s="150"/>
      <c r="E24" s="151"/>
      <c r="F24" s="152"/>
      <c r="G24" s="153">
        <f>CHOOSE(BA24+1,HSV+PSV,HSV+PSV+Mont,HSV+PSV+Dodavka+Mont,HSV,PSV,Mont,Dodavka,Mont+Dodavka,0)</f>
        <v>0</v>
      </c>
      <c r="H24" s="154"/>
      <c r="I24" s="155">
        <f>E24+F24*G24/100</f>
        <v>0</v>
      </c>
      <c r="BA24">
        <v>1</v>
      </c>
    </row>
    <row r="25" spans="1:53" ht="12.75">
      <c r="A25" s="148" t="s">
        <v>205</v>
      </c>
      <c r="B25" s="149"/>
      <c r="C25" s="149"/>
      <c r="D25" s="150"/>
      <c r="E25" s="151"/>
      <c r="F25" s="152"/>
      <c r="G25" s="153">
        <f>CHOOSE(BA25+1,HSV+PSV,HSV+PSV+Mont,HSV+PSV+Dodavka+Mont,HSV,PSV,Mont,Dodavka,Mont+Dodavka,0)</f>
        <v>0</v>
      </c>
      <c r="H25" s="154"/>
      <c r="I25" s="155">
        <f>E25+F25*G25/100</f>
        <v>0</v>
      </c>
      <c r="BA25">
        <v>2</v>
      </c>
    </row>
    <row r="26" spans="1:53" ht="12.75">
      <c r="A26" s="148" t="s">
        <v>206</v>
      </c>
      <c r="B26" s="149"/>
      <c r="C26" s="149"/>
      <c r="D26" s="150"/>
      <c r="E26" s="151"/>
      <c r="F26" s="152"/>
      <c r="G26" s="153">
        <f>CHOOSE(BA26+1,HSV+PSV,HSV+PSV+Mont,HSV+PSV+Dodavka+Mont,HSV,PSV,Mont,Dodavka,Mont+Dodavka,0)</f>
        <v>0</v>
      </c>
      <c r="H26" s="154"/>
      <c r="I26" s="155">
        <f>E26+F26*G26/100</f>
        <v>0</v>
      </c>
      <c r="BA26">
        <v>2</v>
      </c>
    </row>
    <row r="27" spans="1:9" ht="13.5" thickBot="1">
      <c r="A27" s="156"/>
      <c r="B27" s="157" t="s">
        <v>63</v>
      </c>
      <c r="C27" s="158"/>
      <c r="D27" s="159"/>
      <c r="E27" s="160"/>
      <c r="F27" s="161"/>
      <c r="G27" s="161"/>
      <c r="H27" s="162">
        <f>SUM(I19:I26)</f>
        <v>0</v>
      </c>
      <c r="I27" s="163"/>
    </row>
    <row r="29" spans="2:9" ht="12.75">
      <c r="B29" s="140"/>
      <c r="F29" s="164"/>
      <c r="G29" s="165"/>
      <c r="H29" s="165"/>
      <c r="I29" s="166"/>
    </row>
    <row r="30" spans="6:9" ht="12.75">
      <c r="F30" s="164"/>
      <c r="G30" s="165"/>
      <c r="H30" s="165"/>
      <c r="I30" s="166"/>
    </row>
    <row r="31" spans="6:9" ht="12.75">
      <c r="F31" s="164"/>
      <c r="G31" s="165"/>
      <c r="H31" s="165"/>
      <c r="I31" s="166"/>
    </row>
    <row r="32" spans="6:9" ht="12.75">
      <c r="F32" s="164"/>
      <c r="G32" s="165"/>
      <c r="H32" s="165"/>
      <c r="I32" s="166"/>
    </row>
    <row r="33" spans="6:9" ht="12.75">
      <c r="F33" s="164"/>
      <c r="G33" s="165"/>
      <c r="H33" s="165"/>
      <c r="I33" s="166"/>
    </row>
    <row r="34" spans="6:9" ht="12.75">
      <c r="F34" s="164"/>
      <c r="G34" s="165"/>
      <c r="H34" s="165"/>
      <c r="I34" s="166"/>
    </row>
    <row r="35" spans="6:9" ht="12.75">
      <c r="F35" s="164"/>
      <c r="G35" s="165"/>
      <c r="H35" s="165"/>
      <c r="I35" s="166"/>
    </row>
    <row r="36" spans="6:9" ht="12.75">
      <c r="F36" s="164"/>
      <c r="G36" s="165"/>
      <c r="H36" s="165"/>
      <c r="I36" s="166"/>
    </row>
    <row r="37" spans="6:9" ht="12.75">
      <c r="F37" s="164"/>
      <c r="G37" s="165"/>
      <c r="H37" s="165"/>
      <c r="I37" s="166"/>
    </row>
    <row r="38" spans="6:9" ht="12.75">
      <c r="F38" s="164"/>
      <c r="G38" s="165"/>
      <c r="H38" s="165"/>
      <c r="I38" s="166"/>
    </row>
    <row r="39" spans="6:9" ht="12.75">
      <c r="F39" s="164"/>
      <c r="G39" s="165"/>
      <c r="H39" s="165"/>
      <c r="I39" s="166"/>
    </row>
    <row r="40" spans="6:9" ht="12.75">
      <c r="F40" s="164"/>
      <c r="G40" s="165"/>
      <c r="H40" s="165"/>
      <c r="I40" s="166"/>
    </row>
    <row r="41" spans="6:9" ht="12.75">
      <c r="F41" s="164"/>
      <c r="G41" s="165"/>
      <c r="H41" s="165"/>
      <c r="I41" s="166"/>
    </row>
    <row r="42" spans="6:9" ht="12.75">
      <c r="F42" s="164"/>
      <c r="G42" s="165"/>
      <c r="H42" s="165"/>
      <c r="I42" s="166"/>
    </row>
    <row r="43" spans="6:9" ht="12.75">
      <c r="F43" s="164"/>
      <c r="G43" s="165"/>
      <c r="H43" s="165"/>
      <c r="I43" s="166"/>
    </row>
    <row r="44" spans="6:9" ht="12.75">
      <c r="F44" s="164"/>
      <c r="G44" s="165"/>
      <c r="H44" s="165"/>
      <c r="I44" s="166"/>
    </row>
    <row r="45" spans="6:9" ht="12.75">
      <c r="F45" s="164"/>
      <c r="G45" s="165"/>
      <c r="H45" s="165"/>
      <c r="I45" s="166"/>
    </row>
    <row r="46" spans="6:9" ht="12.75">
      <c r="F46" s="164"/>
      <c r="G46" s="165"/>
      <c r="H46" s="165"/>
      <c r="I46" s="166"/>
    </row>
    <row r="47" spans="6:9" ht="12.75">
      <c r="F47" s="164"/>
      <c r="G47" s="165"/>
      <c r="H47" s="165"/>
      <c r="I47" s="166"/>
    </row>
    <row r="48" spans="6:9" ht="12.75">
      <c r="F48" s="164"/>
      <c r="G48" s="165"/>
      <c r="H48" s="165"/>
      <c r="I48" s="166"/>
    </row>
    <row r="49" spans="6:9" ht="12.75">
      <c r="F49" s="164"/>
      <c r="G49" s="165"/>
      <c r="H49" s="165"/>
      <c r="I49" s="166"/>
    </row>
    <row r="50" spans="6:9" ht="12.75">
      <c r="F50" s="164"/>
      <c r="G50" s="165"/>
      <c r="H50" s="165"/>
      <c r="I50" s="166"/>
    </row>
    <row r="51" spans="6:9" ht="12.75">
      <c r="F51" s="164"/>
      <c r="G51" s="165"/>
      <c r="H51" s="165"/>
      <c r="I51" s="166"/>
    </row>
    <row r="52" spans="6:9" ht="12.75">
      <c r="F52" s="164"/>
      <c r="G52" s="165"/>
      <c r="H52" s="165"/>
      <c r="I52" s="166"/>
    </row>
    <row r="53" spans="6:9" ht="12.75">
      <c r="F53" s="164"/>
      <c r="G53" s="165"/>
      <c r="H53" s="165"/>
      <c r="I53" s="166"/>
    </row>
    <row r="54" spans="6:9" ht="12.75">
      <c r="F54" s="164"/>
      <c r="G54" s="165"/>
      <c r="H54" s="165"/>
      <c r="I54" s="166"/>
    </row>
    <row r="55" spans="6:9" ht="12.75">
      <c r="F55" s="164"/>
      <c r="G55" s="165"/>
      <c r="H55" s="165"/>
      <c r="I55" s="166"/>
    </row>
    <row r="56" spans="6:9" ht="12.75">
      <c r="F56" s="164"/>
      <c r="G56" s="165"/>
      <c r="H56" s="165"/>
      <c r="I56" s="166"/>
    </row>
    <row r="57" spans="6:9" ht="12.75">
      <c r="F57" s="164"/>
      <c r="G57" s="165"/>
      <c r="H57" s="165"/>
      <c r="I57" s="166"/>
    </row>
    <row r="58" spans="6:9" ht="12.75">
      <c r="F58" s="164"/>
      <c r="G58" s="165"/>
      <c r="H58" s="165"/>
      <c r="I58" s="166"/>
    </row>
    <row r="59" spans="6:9" ht="12.75">
      <c r="F59" s="164"/>
      <c r="G59" s="165"/>
      <c r="H59" s="165"/>
      <c r="I59" s="166"/>
    </row>
    <row r="60" spans="6:9" ht="12.75">
      <c r="F60" s="164"/>
      <c r="G60" s="165"/>
      <c r="H60" s="165"/>
      <c r="I60" s="166"/>
    </row>
    <row r="61" spans="6:9" ht="12.75">
      <c r="F61" s="164"/>
      <c r="G61" s="165"/>
      <c r="H61" s="165"/>
      <c r="I61" s="166"/>
    </row>
    <row r="62" spans="6:9" ht="12.75">
      <c r="F62" s="164"/>
      <c r="G62" s="165"/>
      <c r="H62" s="165"/>
      <c r="I62" s="166"/>
    </row>
    <row r="63" spans="6:9" ht="12.75">
      <c r="F63" s="164"/>
      <c r="G63" s="165"/>
      <c r="H63" s="165"/>
      <c r="I63" s="166"/>
    </row>
    <row r="64" spans="6:9" ht="12.75">
      <c r="F64" s="164"/>
      <c r="G64" s="165"/>
      <c r="H64" s="165"/>
      <c r="I64" s="166"/>
    </row>
    <row r="65" spans="6:9" ht="12.75">
      <c r="F65" s="164"/>
      <c r="G65" s="165"/>
      <c r="H65" s="165"/>
      <c r="I65" s="166"/>
    </row>
    <row r="66" spans="6:9" ht="12.75">
      <c r="F66" s="164"/>
      <c r="G66" s="165"/>
      <c r="H66" s="165"/>
      <c r="I66" s="166"/>
    </row>
    <row r="67" spans="6:9" ht="12.75">
      <c r="F67" s="164"/>
      <c r="G67" s="165"/>
      <c r="H67" s="165"/>
      <c r="I67" s="166"/>
    </row>
    <row r="68" spans="6:9" ht="12.75">
      <c r="F68" s="164"/>
      <c r="G68" s="165"/>
      <c r="H68" s="165"/>
      <c r="I68" s="166"/>
    </row>
    <row r="69" spans="6:9" ht="12.75">
      <c r="F69" s="164"/>
      <c r="G69" s="165"/>
      <c r="H69" s="165"/>
      <c r="I69" s="166"/>
    </row>
    <row r="70" spans="6:9" ht="12.75">
      <c r="F70" s="164"/>
      <c r="G70" s="165"/>
      <c r="H70" s="165"/>
      <c r="I70" s="166"/>
    </row>
    <row r="71" spans="6:9" ht="12.75">
      <c r="F71" s="164"/>
      <c r="G71" s="165"/>
      <c r="H71" s="165"/>
      <c r="I71" s="166"/>
    </row>
    <row r="72" spans="6:9" ht="12.75">
      <c r="F72" s="164"/>
      <c r="G72" s="165"/>
      <c r="H72" s="165"/>
      <c r="I72" s="166"/>
    </row>
    <row r="73" spans="6:9" ht="12.75">
      <c r="F73" s="164"/>
      <c r="G73" s="165"/>
      <c r="H73" s="165"/>
      <c r="I73" s="166"/>
    </row>
    <row r="74" spans="6:9" ht="12.75">
      <c r="F74" s="164"/>
      <c r="G74" s="165"/>
      <c r="H74" s="165"/>
      <c r="I74" s="166"/>
    </row>
    <row r="75" spans="6:9" ht="12.75">
      <c r="F75" s="164"/>
      <c r="G75" s="165"/>
      <c r="H75" s="165"/>
      <c r="I75" s="166"/>
    </row>
    <row r="76" spans="6:9" ht="12.75">
      <c r="F76" s="164"/>
      <c r="G76" s="165"/>
      <c r="H76" s="165"/>
      <c r="I76" s="166"/>
    </row>
    <row r="77" spans="6:9" ht="12.75">
      <c r="F77" s="164"/>
      <c r="G77" s="165"/>
      <c r="H77" s="165"/>
      <c r="I77" s="166"/>
    </row>
    <row r="78" spans="6:9" ht="12.75">
      <c r="F78" s="164"/>
      <c r="G78" s="165"/>
      <c r="H78" s="165"/>
      <c r="I78" s="166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54"/>
  <sheetViews>
    <sheetView showGridLines="0" showZeros="0" zoomScalePageLayoutView="0" workbookViewId="0" topLeftCell="A1">
      <selection activeCell="A81" sqref="A81:IV83"/>
    </sheetView>
  </sheetViews>
  <sheetFormatPr defaultColWidth="9.00390625" defaultRowHeight="12.75"/>
  <cols>
    <col min="1" max="1" width="4.375" style="168" customWidth="1"/>
    <col min="2" max="2" width="11.625" style="168" customWidth="1"/>
    <col min="3" max="3" width="40.375" style="168" customWidth="1"/>
    <col min="4" max="4" width="5.625" style="168" customWidth="1"/>
    <col min="5" max="5" width="8.625" style="181" customWidth="1"/>
    <col min="6" max="6" width="9.875" style="168" customWidth="1"/>
    <col min="7" max="7" width="13.875" style="168" customWidth="1"/>
    <col min="8" max="11" width="9.125" style="168" customWidth="1"/>
    <col min="12" max="12" width="75.375" style="168" customWidth="1"/>
    <col min="13" max="13" width="45.25390625" style="168" customWidth="1"/>
    <col min="14" max="16384" width="9.125" style="168" customWidth="1"/>
  </cols>
  <sheetData>
    <row r="1" spans="1:7" ht="15.75">
      <c r="A1" s="167" t="s">
        <v>76</v>
      </c>
      <c r="B1" s="167"/>
      <c r="C1" s="167"/>
      <c r="D1" s="167"/>
      <c r="E1" s="167"/>
      <c r="F1" s="167"/>
      <c r="G1" s="167"/>
    </row>
    <row r="2" spans="2:7" ht="14.25" customHeight="1" thickBot="1">
      <c r="B2" s="169"/>
      <c r="C2" s="170"/>
      <c r="D2" s="170"/>
      <c r="E2" s="171"/>
      <c r="F2" s="170"/>
      <c r="G2" s="170"/>
    </row>
    <row r="3" spans="1:7" ht="13.5" thickTop="1">
      <c r="A3" s="107" t="s">
        <v>48</v>
      </c>
      <c r="B3" s="108"/>
      <c r="C3" s="109" t="str">
        <f>CONCATENATE(cislostavby," ",nazevstavby)</f>
        <v>18 002 Mariánské Radčice, reko střechy - dům č.p. 60</v>
      </c>
      <c r="D3" s="110"/>
      <c r="E3" s="172" t="s">
        <v>64</v>
      </c>
      <c r="F3" s="173">
        <f>Rekapitulace!H1</f>
        <v>1</v>
      </c>
      <c r="G3" s="174"/>
    </row>
    <row r="4" spans="1:7" ht="13.5" thickBot="1">
      <c r="A4" s="175" t="s">
        <v>50</v>
      </c>
      <c r="B4" s="116"/>
      <c r="C4" s="117" t="str">
        <f>CONCATENATE(cisloobjektu," ",nazevobjektu)</f>
        <v>1 Rekonstrukce střechy - dům č.p. 60</v>
      </c>
      <c r="D4" s="118"/>
      <c r="E4" s="176" t="str">
        <f>Rekapitulace!G2</f>
        <v>Rekonstrukce střechy - dům č.p. 60</v>
      </c>
      <c r="F4" s="177"/>
      <c r="G4" s="178"/>
    </row>
    <row r="5" spans="1:7" ht="13.5" thickTop="1">
      <c r="A5" s="179"/>
      <c r="B5" s="180"/>
      <c r="C5" s="180"/>
      <c r="G5" s="182"/>
    </row>
    <row r="6" spans="1:7" ht="12.75">
      <c r="A6" s="183" t="s">
        <v>65</v>
      </c>
      <c r="B6" s="184" t="s">
        <v>66</v>
      </c>
      <c r="C6" s="184" t="s">
        <v>67</v>
      </c>
      <c r="D6" s="184" t="s">
        <v>68</v>
      </c>
      <c r="E6" s="185" t="s">
        <v>69</v>
      </c>
      <c r="F6" s="184" t="s">
        <v>70</v>
      </c>
      <c r="G6" s="186" t="s">
        <v>71</v>
      </c>
    </row>
    <row r="7" spans="1:15" ht="12.75">
      <c r="A7" s="187" t="s">
        <v>72</v>
      </c>
      <c r="B7" s="188" t="s">
        <v>80</v>
      </c>
      <c r="C7" s="189" t="s">
        <v>81</v>
      </c>
      <c r="D7" s="190"/>
      <c r="E7" s="191"/>
      <c r="F7" s="191"/>
      <c r="G7" s="192"/>
      <c r="H7" s="193"/>
      <c r="I7" s="193"/>
      <c r="O7" s="194">
        <v>1</v>
      </c>
    </row>
    <row r="8" spans="1:104" ht="12.75">
      <c r="A8" s="195">
        <v>1</v>
      </c>
      <c r="B8" s="196" t="s">
        <v>82</v>
      </c>
      <c r="C8" s="197" t="s">
        <v>83</v>
      </c>
      <c r="D8" s="198" t="s">
        <v>84</v>
      </c>
      <c r="E8" s="199">
        <v>2.58</v>
      </c>
      <c r="F8" s="199">
        <v>0</v>
      </c>
      <c r="G8" s="200">
        <f>E8*F8</f>
        <v>0</v>
      </c>
      <c r="O8" s="194">
        <v>2</v>
      </c>
      <c r="AA8" s="168">
        <v>1</v>
      </c>
      <c r="AB8" s="168">
        <v>1</v>
      </c>
      <c r="AC8" s="168">
        <v>1</v>
      </c>
      <c r="AZ8" s="168">
        <v>1</v>
      </c>
      <c r="BA8" s="168">
        <f>IF(AZ8=1,G8,0)</f>
        <v>0</v>
      </c>
      <c r="BB8" s="168">
        <f>IF(AZ8=2,G8,0)</f>
        <v>0</v>
      </c>
      <c r="BC8" s="168">
        <f>IF(AZ8=3,G8,0)</f>
        <v>0</v>
      </c>
      <c r="BD8" s="168">
        <f>IF(AZ8=4,G8,0)</f>
        <v>0</v>
      </c>
      <c r="BE8" s="168">
        <f>IF(AZ8=5,G8,0)</f>
        <v>0</v>
      </c>
      <c r="CA8" s="201">
        <v>1</v>
      </c>
      <c r="CB8" s="201">
        <v>1</v>
      </c>
      <c r="CZ8" s="168">
        <v>0.0012799999999995</v>
      </c>
    </row>
    <row r="9" spans="1:15" ht="12.75">
      <c r="A9" s="202"/>
      <c r="B9" s="208"/>
      <c r="C9" s="209" t="s">
        <v>85</v>
      </c>
      <c r="D9" s="210"/>
      <c r="E9" s="211">
        <v>2.58</v>
      </c>
      <c r="F9" s="212"/>
      <c r="G9" s="213"/>
      <c r="M9" s="207" t="s">
        <v>85</v>
      </c>
      <c r="O9" s="194"/>
    </row>
    <row r="10" spans="1:57" ht="12.75">
      <c r="A10" s="214"/>
      <c r="B10" s="215" t="s">
        <v>74</v>
      </c>
      <c r="C10" s="216" t="str">
        <f>CONCATENATE(B7," ",C7)</f>
        <v>96 Bourání konstrukcí</v>
      </c>
      <c r="D10" s="217"/>
      <c r="E10" s="218"/>
      <c r="F10" s="219"/>
      <c r="G10" s="220">
        <f>SUM(G7:G9)</f>
        <v>0</v>
      </c>
      <c r="O10" s="194">
        <v>4</v>
      </c>
      <c r="BA10" s="221">
        <f>SUM(BA7:BA9)</f>
        <v>0</v>
      </c>
      <c r="BB10" s="221">
        <f>SUM(BB7:BB9)</f>
        <v>0</v>
      </c>
      <c r="BC10" s="221">
        <f>SUM(BC7:BC9)</f>
        <v>0</v>
      </c>
      <c r="BD10" s="221">
        <f>SUM(BD7:BD9)</f>
        <v>0</v>
      </c>
      <c r="BE10" s="221">
        <f>SUM(BE7:BE9)</f>
        <v>0</v>
      </c>
    </row>
    <row r="11" spans="1:15" ht="12.75">
      <c r="A11" s="187" t="s">
        <v>72</v>
      </c>
      <c r="B11" s="188" t="s">
        <v>86</v>
      </c>
      <c r="C11" s="189" t="s">
        <v>87</v>
      </c>
      <c r="D11" s="190"/>
      <c r="E11" s="191"/>
      <c r="F11" s="191"/>
      <c r="G11" s="192"/>
      <c r="H11" s="193"/>
      <c r="I11" s="193"/>
      <c r="O11" s="194">
        <v>1</v>
      </c>
    </row>
    <row r="12" spans="1:104" ht="12.75">
      <c r="A12" s="195">
        <v>2</v>
      </c>
      <c r="B12" s="196" t="s">
        <v>88</v>
      </c>
      <c r="C12" s="197" t="s">
        <v>89</v>
      </c>
      <c r="D12" s="198" t="s">
        <v>90</v>
      </c>
      <c r="E12" s="199">
        <v>10</v>
      </c>
      <c r="F12" s="199">
        <v>0</v>
      </c>
      <c r="G12" s="200">
        <f>E12*F12</f>
        <v>0</v>
      </c>
      <c r="O12" s="194">
        <v>2</v>
      </c>
      <c r="AA12" s="168">
        <v>1</v>
      </c>
      <c r="AB12" s="168">
        <v>7</v>
      </c>
      <c r="AC12" s="168">
        <v>7</v>
      </c>
      <c r="AZ12" s="168">
        <v>2</v>
      </c>
      <c r="BA12" s="168">
        <f>IF(AZ12=1,G12,0)</f>
        <v>0</v>
      </c>
      <c r="BB12" s="168">
        <f>IF(AZ12=2,G12,0)</f>
        <v>0</v>
      </c>
      <c r="BC12" s="168">
        <f>IF(AZ12=3,G12,0)</f>
        <v>0</v>
      </c>
      <c r="BD12" s="168">
        <f>IF(AZ12=4,G12,0)</f>
        <v>0</v>
      </c>
      <c r="BE12" s="168">
        <f>IF(AZ12=5,G12,0)</f>
        <v>0</v>
      </c>
      <c r="CA12" s="201">
        <v>1</v>
      </c>
      <c r="CB12" s="201">
        <v>7</v>
      </c>
      <c r="CZ12" s="168">
        <v>0.000159999999999938</v>
      </c>
    </row>
    <row r="13" spans="1:15" ht="22.5">
      <c r="A13" s="202"/>
      <c r="B13" s="203"/>
      <c r="C13" s="204" t="s">
        <v>91</v>
      </c>
      <c r="D13" s="205"/>
      <c r="E13" s="205"/>
      <c r="F13" s="205"/>
      <c r="G13" s="206"/>
      <c r="L13" s="207" t="s">
        <v>91</v>
      </c>
      <c r="O13" s="194">
        <v>3</v>
      </c>
    </row>
    <row r="14" spans="1:104" ht="12.75">
      <c r="A14" s="195">
        <v>3</v>
      </c>
      <c r="B14" s="196" t="s">
        <v>92</v>
      </c>
      <c r="C14" s="197" t="s">
        <v>93</v>
      </c>
      <c r="D14" s="198" t="s">
        <v>90</v>
      </c>
      <c r="E14" s="199">
        <v>86</v>
      </c>
      <c r="F14" s="199">
        <v>0</v>
      </c>
      <c r="G14" s="200">
        <f>E14*F14</f>
        <v>0</v>
      </c>
      <c r="O14" s="194">
        <v>2</v>
      </c>
      <c r="AA14" s="168">
        <v>1</v>
      </c>
      <c r="AB14" s="168">
        <v>7</v>
      </c>
      <c r="AC14" s="168">
        <v>7</v>
      </c>
      <c r="AZ14" s="168">
        <v>2</v>
      </c>
      <c r="BA14" s="168">
        <f>IF(AZ14=1,G14,0)</f>
        <v>0</v>
      </c>
      <c r="BB14" s="168">
        <f>IF(AZ14=2,G14,0)</f>
        <v>0</v>
      </c>
      <c r="BC14" s="168">
        <f>IF(AZ14=3,G14,0)</f>
        <v>0</v>
      </c>
      <c r="BD14" s="168">
        <f>IF(AZ14=4,G14,0)</f>
        <v>0</v>
      </c>
      <c r="BE14" s="168">
        <f>IF(AZ14=5,G14,0)</f>
        <v>0</v>
      </c>
      <c r="CA14" s="201">
        <v>1</v>
      </c>
      <c r="CB14" s="201">
        <v>7</v>
      </c>
      <c r="CZ14" s="168">
        <v>0.000159999999999938</v>
      </c>
    </row>
    <row r="15" spans="1:15" ht="22.5">
      <c r="A15" s="202"/>
      <c r="B15" s="203"/>
      <c r="C15" s="204" t="s">
        <v>91</v>
      </c>
      <c r="D15" s="205"/>
      <c r="E15" s="205"/>
      <c r="F15" s="205"/>
      <c r="G15" s="206"/>
      <c r="L15" s="207" t="s">
        <v>91</v>
      </c>
      <c r="O15" s="194">
        <v>3</v>
      </c>
    </row>
    <row r="16" spans="1:104" ht="22.5">
      <c r="A16" s="195">
        <v>4</v>
      </c>
      <c r="B16" s="196" t="s">
        <v>94</v>
      </c>
      <c r="C16" s="197" t="s">
        <v>95</v>
      </c>
      <c r="D16" s="198" t="s">
        <v>90</v>
      </c>
      <c r="E16" s="199">
        <v>10</v>
      </c>
      <c r="F16" s="199">
        <v>0</v>
      </c>
      <c r="G16" s="200">
        <f>E16*F16</f>
        <v>0</v>
      </c>
      <c r="O16" s="194">
        <v>2</v>
      </c>
      <c r="AA16" s="168">
        <v>1</v>
      </c>
      <c r="AB16" s="168">
        <v>7</v>
      </c>
      <c r="AC16" s="168">
        <v>7</v>
      </c>
      <c r="AZ16" s="168">
        <v>2</v>
      </c>
      <c r="BA16" s="168">
        <f>IF(AZ16=1,G16,0)</f>
        <v>0</v>
      </c>
      <c r="BB16" s="168">
        <f>IF(AZ16=2,G16,0)</f>
        <v>0</v>
      </c>
      <c r="BC16" s="168">
        <f>IF(AZ16=3,G16,0)</f>
        <v>0</v>
      </c>
      <c r="BD16" s="168">
        <f>IF(AZ16=4,G16,0)</f>
        <v>0</v>
      </c>
      <c r="BE16" s="168">
        <f>IF(AZ16=5,G16,0)</f>
        <v>0</v>
      </c>
      <c r="CA16" s="201">
        <v>1</v>
      </c>
      <c r="CB16" s="201">
        <v>7</v>
      </c>
      <c r="CZ16" s="168">
        <v>0.00825000000000387</v>
      </c>
    </row>
    <row r="17" spans="1:15" ht="22.5">
      <c r="A17" s="202"/>
      <c r="B17" s="203"/>
      <c r="C17" s="204" t="s">
        <v>91</v>
      </c>
      <c r="D17" s="205"/>
      <c r="E17" s="205"/>
      <c r="F17" s="205"/>
      <c r="G17" s="206"/>
      <c r="L17" s="207" t="s">
        <v>91</v>
      </c>
      <c r="O17" s="194">
        <v>3</v>
      </c>
    </row>
    <row r="18" spans="1:104" ht="22.5">
      <c r="A18" s="195">
        <v>5</v>
      </c>
      <c r="B18" s="196" t="s">
        <v>96</v>
      </c>
      <c r="C18" s="197" t="s">
        <v>97</v>
      </c>
      <c r="D18" s="198" t="s">
        <v>90</v>
      </c>
      <c r="E18" s="199">
        <v>86</v>
      </c>
      <c r="F18" s="199">
        <v>0</v>
      </c>
      <c r="G18" s="200">
        <f>E18*F18</f>
        <v>0</v>
      </c>
      <c r="O18" s="194">
        <v>2</v>
      </c>
      <c r="AA18" s="168">
        <v>1</v>
      </c>
      <c r="AB18" s="168">
        <v>7</v>
      </c>
      <c r="AC18" s="168">
        <v>7</v>
      </c>
      <c r="AZ18" s="168">
        <v>2</v>
      </c>
      <c r="BA18" s="168">
        <f>IF(AZ18=1,G18,0)</f>
        <v>0</v>
      </c>
      <c r="BB18" s="168">
        <f>IF(AZ18=2,G18,0)</f>
        <v>0</v>
      </c>
      <c r="BC18" s="168">
        <f>IF(AZ18=3,G18,0)</f>
        <v>0</v>
      </c>
      <c r="BD18" s="168">
        <f>IF(AZ18=4,G18,0)</f>
        <v>0</v>
      </c>
      <c r="BE18" s="168">
        <f>IF(AZ18=5,G18,0)</f>
        <v>0</v>
      </c>
      <c r="CA18" s="201">
        <v>1</v>
      </c>
      <c r="CB18" s="201">
        <v>7</v>
      </c>
      <c r="CZ18" s="168">
        <v>0.0184099999999887</v>
      </c>
    </row>
    <row r="19" spans="1:15" ht="22.5">
      <c r="A19" s="202"/>
      <c r="B19" s="203"/>
      <c r="C19" s="204" t="s">
        <v>91</v>
      </c>
      <c r="D19" s="205"/>
      <c r="E19" s="205"/>
      <c r="F19" s="205"/>
      <c r="G19" s="206"/>
      <c r="L19" s="207" t="s">
        <v>91</v>
      </c>
      <c r="O19" s="194">
        <v>3</v>
      </c>
    </row>
    <row r="20" spans="1:104" ht="22.5">
      <c r="A20" s="195">
        <v>6</v>
      </c>
      <c r="B20" s="196" t="s">
        <v>98</v>
      </c>
      <c r="C20" s="197" t="s">
        <v>99</v>
      </c>
      <c r="D20" s="198" t="s">
        <v>100</v>
      </c>
      <c r="E20" s="199">
        <v>792</v>
      </c>
      <c r="F20" s="199">
        <v>0</v>
      </c>
      <c r="G20" s="200">
        <f>E20*F20</f>
        <v>0</v>
      </c>
      <c r="O20" s="194">
        <v>2</v>
      </c>
      <c r="AA20" s="168">
        <v>1</v>
      </c>
      <c r="AB20" s="168">
        <v>7</v>
      </c>
      <c r="AC20" s="168">
        <v>7</v>
      </c>
      <c r="AZ20" s="168">
        <v>2</v>
      </c>
      <c r="BA20" s="168">
        <f>IF(AZ20=1,G20,0)</f>
        <v>0</v>
      </c>
      <c r="BB20" s="168">
        <f>IF(AZ20=2,G20,0)</f>
        <v>0</v>
      </c>
      <c r="BC20" s="168">
        <f>IF(AZ20=3,G20,0)</f>
        <v>0</v>
      </c>
      <c r="BD20" s="168">
        <f>IF(AZ20=4,G20,0)</f>
        <v>0</v>
      </c>
      <c r="BE20" s="168">
        <f>IF(AZ20=5,G20,0)</f>
        <v>0</v>
      </c>
      <c r="CA20" s="201">
        <v>1</v>
      </c>
      <c r="CB20" s="201">
        <v>7</v>
      </c>
      <c r="CZ20" s="168">
        <v>0.0040300000000002</v>
      </c>
    </row>
    <row r="21" spans="1:104" ht="22.5">
      <c r="A21" s="195">
        <v>7</v>
      </c>
      <c r="B21" s="196" t="s">
        <v>101</v>
      </c>
      <c r="C21" s="197" t="s">
        <v>102</v>
      </c>
      <c r="D21" s="198" t="s">
        <v>100</v>
      </c>
      <c r="E21" s="199">
        <v>792</v>
      </c>
      <c r="F21" s="199">
        <v>0</v>
      </c>
      <c r="G21" s="200">
        <f>E21*F21</f>
        <v>0</v>
      </c>
      <c r="O21" s="194">
        <v>2</v>
      </c>
      <c r="AA21" s="168">
        <v>1</v>
      </c>
      <c r="AB21" s="168">
        <v>7</v>
      </c>
      <c r="AC21" s="168">
        <v>7</v>
      </c>
      <c r="AZ21" s="168">
        <v>2</v>
      </c>
      <c r="BA21" s="168">
        <f>IF(AZ21=1,G21,0)</f>
        <v>0</v>
      </c>
      <c r="BB21" s="168">
        <f>IF(AZ21=2,G21,0)</f>
        <v>0</v>
      </c>
      <c r="BC21" s="168">
        <f>IF(AZ21=3,G21,0)</f>
        <v>0</v>
      </c>
      <c r="BD21" s="168">
        <f>IF(AZ21=4,G21,0)</f>
        <v>0</v>
      </c>
      <c r="BE21" s="168">
        <f>IF(AZ21=5,G21,0)</f>
        <v>0</v>
      </c>
      <c r="CA21" s="201">
        <v>1</v>
      </c>
      <c r="CB21" s="201">
        <v>7</v>
      </c>
      <c r="CZ21" s="168">
        <v>0.00145000000000017</v>
      </c>
    </row>
    <row r="22" spans="1:104" ht="12.75">
      <c r="A22" s="195">
        <v>8</v>
      </c>
      <c r="B22" s="196" t="s">
        <v>103</v>
      </c>
      <c r="C22" s="197" t="s">
        <v>104</v>
      </c>
      <c r="D22" s="198" t="s">
        <v>100</v>
      </c>
      <c r="E22" s="199">
        <v>791.98</v>
      </c>
      <c r="F22" s="199">
        <v>0</v>
      </c>
      <c r="G22" s="200">
        <f>E22*F22</f>
        <v>0</v>
      </c>
      <c r="O22" s="194">
        <v>2</v>
      </c>
      <c r="AA22" s="168">
        <v>1</v>
      </c>
      <c r="AB22" s="168">
        <v>7</v>
      </c>
      <c r="AC22" s="168">
        <v>7</v>
      </c>
      <c r="AZ22" s="168">
        <v>2</v>
      </c>
      <c r="BA22" s="168">
        <f>IF(AZ22=1,G22,0)</f>
        <v>0</v>
      </c>
      <c r="BB22" s="168">
        <f>IF(AZ22=2,G22,0)</f>
        <v>0</v>
      </c>
      <c r="BC22" s="168">
        <f>IF(AZ22=3,G22,0)</f>
        <v>0</v>
      </c>
      <c r="BD22" s="168">
        <f>IF(AZ22=4,G22,0)</f>
        <v>0</v>
      </c>
      <c r="BE22" s="168">
        <f>IF(AZ22=5,G22,0)</f>
        <v>0</v>
      </c>
      <c r="CA22" s="201">
        <v>1</v>
      </c>
      <c r="CB22" s="201">
        <v>7</v>
      </c>
      <c r="CZ22" s="168">
        <v>0</v>
      </c>
    </row>
    <row r="23" spans="1:104" ht="12.75">
      <c r="A23" s="195">
        <v>9</v>
      </c>
      <c r="B23" s="196" t="s">
        <v>105</v>
      </c>
      <c r="C23" s="197" t="s">
        <v>106</v>
      </c>
      <c r="D23" s="198" t="s">
        <v>84</v>
      </c>
      <c r="E23" s="199">
        <v>4</v>
      </c>
      <c r="F23" s="199">
        <v>0</v>
      </c>
      <c r="G23" s="200">
        <f>E23*F23</f>
        <v>0</v>
      </c>
      <c r="O23" s="194">
        <v>2</v>
      </c>
      <c r="AA23" s="168">
        <v>1</v>
      </c>
      <c r="AB23" s="168">
        <v>7</v>
      </c>
      <c r="AC23" s="168">
        <v>7</v>
      </c>
      <c r="AZ23" s="168">
        <v>2</v>
      </c>
      <c r="BA23" s="168">
        <f>IF(AZ23=1,G23,0)</f>
        <v>0</v>
      </c>
      <c r="BB23" s="168">
        <f>IF(AZ23=2,G23,0)</f>
        <v>0</v>
      </c>
      <c r="BC23" s="168">
        <f>IF(AZ23=3,G23,0)</f>
        <v>0</v>
      </c>
      <c r="BD23" s="168">
        <f>IF(AZ23=4,G23,0)</f>
        <v>0</v>
      </c>
      <c r="BE23" s="168">
        <f>IF(AZ23=5,G23,0)</f>
        <v>0</v>
      </c>
      <c r="CA23" s="201">
        <v>1</v>
      </c>
      <c r="CB23" s="201">
        <v>7</v>
      </c>
      <c r="CZ23" s="168">
        <v>0.0235700000000065</v>
      </c>
    </row>
    <row r="24" spans="1:104" ht="12.75">
      <c r="A24" s="195">
        <v>10</v>
      </c>
      <c r="B24" s="196" t="s">
        <v>107</v>
      </c>
      <c r="C24" s="197" t="s">
        <v>108</v>
      </c>
      <c r="D24" s="198" t="s">
        <v>61</v>
      </c>
      <c r="E24" s="199"/>
      <c r="F24" s="199">
        <v>0</v>
      </c>
      <c r="G24" s="200">
        <f>E24*F24</f>
        <v>0</v>
      </c>
      <c r="O24" s="194">
        <v>2</v>
      </c>
      <c r="AA24" s="168">
        <v>7</v>
      </c>
      <c r="AB24" s="168">
        <v>1002</v>
      </c>
      <c r="AC24" s="168">
        <v>5</v>
      </c>
      <c r="AZ24" s="168">
        <v>2</v>
      </c>
      <c r="BA24" s="168">
        <f>IF(AZ24=1,G24,0)</f>
        <v>0</v>
      </c>
      <c r="BB24" s="168">
        <f>IF(AZ24=2,G24,0)</f>
        <v>0</v>
      </c>
      <c r="BC24" s="168">
        <f>IF(AZ24=3,G24,0)</f>
        <v>0</v>
      </c>
      <c r="BD24" s="168">
        <f>IF(AZ24=4,G24,0)</f>
        <v>0</v>
      </c>
      <c r="BE24" s="168">
        <f>IF(AZ24=5,G24,0)</f>
        <v>0</v>
      </c>
      <c r="CA24" s="201">
        <v>7</v>
      </c>
      <c r="CB24" s="201">
        <v>1002</v>
      </c>
      <c r="CZ24" s="168">
        <v>0</v>
      </c>
    </row>
    <row r="25" spans="1:57" ht="12.75">
      <c r="A25" s="214"/>
      <c r="B25" s="215" t="s">
        <v>74</v>
      </c>
      <c r="C25" s="216" t="str">
        <f>CONCATENATE(B11," ",C11)</f>
        <v>762 Konstrukce tesařské</v>
      </c>
      <c r="D25" s="217"/>
      <c r="E25" s="218"/>
      <c r="F25" s="219"/>
      <c r="G25" s="220">
        <f>SUM(G11:G24)</f>
        <v>0</v>
      </c>
      <c r="O25" s="194">
        <v>4</v>
      </c>
      <c r="BA25" s="221">
        <f>SUM(BA11:BA24)</f>
        <v>0</v>
      </c>
      <c r="BB25" s="221">
        <f>SUM(BB11:BB24)</f>
        <v>0</v>
      </c>
      <c r="BC25" s="221">
        <f>SUM(BC11:BC24)</f>
        <v>0</v>
      </c>
      <c r="BD25" s="221">
        <f>SUM(BD11:BD24)</f>
        <v>0</v>
      </c>
      <c r="BE25" s="221">
        <f>SUM(BE11:BE24)</f>
        <v>0</v>
      </c>
    </row>
    <row r="26" spans="1:15" ht="12.75">
      <c r="A26" s="187" t="s">
        <v>72</v>
      </c>
      <c r="B26" s="188" t="s">
        <v>109</v>
      </c>
      <c r="C26" s="189" t="s">
        <v>110</v>
      </c>
      <c r="D26" s="190"/>
      <c r="E26" s="191"/>
      <c r="F26" s="191"/>
      <c r="G26" s="192"/>
      <c r="H26" s="193"/>
      <c r="I26" s="193"/>
      <c r="O26" s="194">
        <v>1</v>
      </c>
    </row>
    <row r="27" spans="1:104" ht="12.75">
      <c r="A27" s="195">
        <v>11</v>
      </c>
      <c r="B27" s="196" t="s">
        <v>111</v>
      </c>
      <c r="C27" s="197" t="s">
        <v>112</v>
      </c>
      <c r="D27" s="198" t="s">
        <v>100</v>
      </c>
      <c r="E27" s="199">
        <v>5.5</v>
      </c>
      <c r="F27" s="199">
        <v>0</v>
      </c>
      <c r="G27" s="200">
        <f>E27*F27</f>
        <v>0</v>
      </c>
      <c r="O27" s="194">
        <v>2</v>
      </c>
      <c r="AA27" s="168">
        <v>1</v>
      </c>
      <c r="AB27" s="168">
        <v>7</v>
      </c>
      <c r="AC27" s="168">
        <v>7</v>
      </c>
      <c r="AZ27" s="168">
        <v>2</v>
      </c>
      <c r="BA27" s="168">
        <f>IF(AZ27=1,G27,0)</f>
        <v>0</v>
      </c>
      <c r="BB27" s="168">
        <f>IF(AZ27=2,G27,0)</f>
        <v>0</v>
      </c>
      <c r="BC27" s="168">
        <f>IF(AZ27=3,G27,0)</f>
        <v>0</v>
      </c>
      <c r="BD27" s="168">
        <f>IF(AZ27=4,G27,0)</f>
        <v>0</v>
      </c>
      <c r="BE27" s="168">
        <f>IF(AZ27=5,G27,0)</f>
        <v>0</v>
      </c>
      <c r="CA27" s="201">
        <v>1</v>
      </c>
      <c r="CB27" s="201">
        <v>7</v>
      </c>
      <c r="CZ27" s="168">
        <v>0.00744000000000256</v>
      </c>
    </row>
    <row r="28" spans="1:15" ht="12.75">
      <c r="A28" s="202"/>
      <c r="B28" s="208"/>
      <c r="C28" s="209" t="s">
        <v>113</v>
      </c>
      <c r="D28" s="210"/>
      <c r="E28" s="211">
        <v>5.5</v>
      </c>
      <c r="F28" s="212"/>
      <c r="G28" s="213"/>
      <c r="M28" s="207" t="s">
        <v>113</v>
      </c>
      <c r="O28" s="194"/>
    </row>
    <row r="29" spans="1:104" ht="12.75">
      <c r="A29" s="195">
        <v>12</v>
      </c>
      <c r="B29" s="196" t="s">
        <v>114</v>
      </c>
      <c r="C29" s="197" t="s">
        <v>115</v>
      </c>
      <c r="D29" s="198" t="s">
        <v>90</v>
      </c>
      <c r="E29" s="199">
        <v>110</v>
      </c>
      <c r="F29" s="199">
        <v>0</v>
      </c>
      <c r="G29" s="200">
        <f>E29*F29</f>
        <v>0</v>
      </c>
      <c r="O29" s="194">
        <v>2</v>
      </c>
      <c r="AA29" s="168">
        <v>1</v>
      </c>
      <c r="AB29" s="168">
        <v>7</v>
      </c>
      <c r="AC29" s="168">
        <v>7</v>
      </c>
      <c r="AZ29" s="168">
        <v>2</v>
      </c>
      <c r="BA29" s="168">
        <f>IF(AZ29=1,G29,0)</f>
        <v>0</v>
      </c>
      <c r="BB29" s="168">
        <f>IF(AZ29=2,G29,0)</f>
        <v>0</v>
      </c>
      <c r="BC29" s="168">
        <f>IF(AZ29=3,G29,0)</f>
        <v>0</v>
      </c>
      <c r="BD29" s="168">
        <f>IF(AZ29=4,G29,0)</f>
        <v>0</v>
      </c>
      <c r="BE29" s="168">
        <f>IF(AZ29=5,G29,0)</f>
        <v>0</v>
      </c>
      <c r="CA29" s="201">
        <v>1</v>
      </c>
      <c r="CB29" s="201">
        <v>7</v>
      </c>
      <c r="CZ29" s="168">
        <v>0.00300000000000011</v>
      </c>
    </row>
    <row r="30" spans="1:104" ht="12.75">
      <c r="A30" s="195">
        <v>13</v>
      </c>
      <c r="B30" s="196" t="s">
        <v>116</v>
      </c>
      <c r="C30" s="197" t="s">
        <v>117</v>
      </c>
      <c r="D30" s="198" t="s">
        <v>90</v>
      </c>
      <c r="E30" s="199">
        <v>109.5</v>
      </c>
      <c r="F30" s="199">
        <v>0</v>
      </c>
      <c r="G30" s="200">
        <f>E30*F30</f>
        <v>0</v>
      </c>
      <c r="O30" s="194">
        <v>2</v>
      </c>
      <c r="AA30" s="168">
        <v>1</v>
      </c>
      <c r="AB30" s="168">
        <v>7</v>
      </c>
      <c r="AC30" s="168">
        <v>7</v>
      </c>
      <c r="AZ30" s="168">
        <v>2</v>
      </c>
      <c r="BA30" s="168">
        <f>IF(AZ30=1,G30,0)</f>
        <v>0</v>
      </c>
      <c r="BB30" s="168">
        <f>IF(AZ30=2,G30,0)</f>
        <v>0</v>
      </c>
      <c r="BC30" s="168">
        <f>IF(AZ30=3,G30,0)</f>
        <v>0</v>
      </c>
      <c r="BD30" s="168">
        <f>IF(AZ30=4,G30,0)</f>
        <v>0</v>
      </c>
      <c r="BE30" s="168">
        <f>IF(AZ30=5,G30,0)</f>
        <v>0</v>
      </c>
      <c r="CA30" s="201">
        <v>1</v>
      </c>
      <c r="CB30" s="201">
        <v>7</v>
      </c>
      <c r="CZ30" s="168">
        <v>0</v>
      </c>
    </row>
    <row r="31" spans="1:15" ht="12.75">
      <c r="A31" s="202"/>
      <c r="B31" s="208"/>
      <c r="C31" s="209" t="s">
        <v>118</v>
      </c>
      <c r="D31" s="210"/>
      <c r="E31" s="211">
        <v>109.5</v>
      </c>
      <c r="F31" s="212"/>
      <c r="G31" s="213"/>
      <c r="M31" s="207" t="s">
        <v>118</v>
      </c>
      <c r="O31" s="194"/>
    </row>
    <row r="32" spans="1:104" ht="12.75">
      <c r="A32" s="195">
        <v>14</v>
      </c>
      <c r="B32" s="196" t="s">
        <v>119</v>
      </c>
      <c r="C32" s="197" t="s">
        <v>120</v>
      </c>
      <c r="D32" s="198" t="s">
        <v>121</v>
      </c>
      <c r="E32" s="199">
        <v>6</v>
      </c>
      <c r="F32" s="199">
        <v>0</v>
      </c>
      <c r="G32" s="200">
        <f>E32*F32</f>
        <v>0</v>
      </c>
      <c r="O32" s="194">
        <v>2</v>
      </c>
      <c r="AA32" s="168">
        <v>1</v>
      </c>
      <c r="AB32" s="168">
        <v>7</v>
      </c>
      <c r="AC32" s="168">
        <v>7</v>
      </c>
      <c r="AZ32" s="168">
        <v>2</v>
      </c>
      <c r="BA32" s="168">
        <f>IF(AZ32=1,G32,0)</f>
        <v>0</v>
      </c>
      <c r="BB32" s="168">
        <f>IF(AZ32=2,G32,0)</f>
        <v>0</v>
      </c>
      <c r="BC32" s="168">
        <f>IF(AZ32=3,G32,0)</f>
        <v>0</v>
      </c>
      <c r="BD32" s="168">
        <f>IF(AZ32=4,G32,0)</f>
        <v>0</v>
      </c>
      <c r="BE32" s="168">
        <f>IF(AZ32=5,G32,0)</f>
        <v>0</v>
      </c>
      <c r="CA32" s="201">
        <v>1</v>
      </c>
      <c r="CB32" s="201">
        <v>7</v>
      </c>
      <c r="CZ32" s="168">
        <v>0</v>
      </c>
    </row>
    <row r="33" spans="1:104" ht="22.5">
      <c r="A33" s="195">
        <v>15</v>
      </c>
      <c r="B33" s="196" t="s">
        <v>122</v>
      </c>
      <c r="C33" s="197" t="s">
        <v>123</v>
      </c>
      <c r="D33" s="198" t="s">
        <v>90</v>
      </c>
      <c r="E33" s="199">
        <v>53.4</v>
      </c>
      <c r="F33" s="199">
        <v>0</v>
      </c>
      <c r="G33" s="200">
        <f>E33*F33</f>
        <v>0</v>
      </c>
      <c r="O33" s="194">
        <v>2</v>
      </c>
      <c r="AA33" s="168">
        <v>1</v>
      </c>
      <c r="AB33" s="168">
        <v>7</v>
      </c>
      <c r="AC33" s="168">
        <v>7</v>
      </c>
      <c r="AZ33" s="168">
        <v>2</v>
      </c>
      <c r="BA33" s="168">
        <f>IF(AZ33=1,G33,0)</f>
        <v>0</v>
      </c>
      <c r="BB33" s="168">
        <f>IF(AZ33=2,G33,0)</f>
        <v>0</v>
      </c>
      <c r="BC33" s="168">
        <f>IF(AZ33=3,G33,0)</f>
        <v>0</v>
      </c>
      <c r="BD33" s="168">
        <f>IF(AZ33=4,G33,0)</f>
        <v>0</v>
      </c>
      <c r="BE33" s="168">
        <f>IF(AZ33=5,G33,0)</f>
        <v>0</v>
      </c>
      <c r="CA33" s="201">
        <v>1</v>
      </c>
      <c r="CB33" s="201">
        <v>7</v>
      </c>
      <c r="CZ33" s="168">
        <v>0</v>
      </c>
    </row>
    <row r="34" spans="1:15" ht="12.75">
      <c r="A34" s="202"/>
      <c r="B34" s="208"/>
      <c r="C34" s="209" t="s">
        <v>124</v>
      </c>
      <c r="D34" s="210"/>
      <c r="E34" s="211">
        <v>53.4</v>
      </c>
      <c r="F34" s="212"/>
      <c r="G34" s="213"/>
      <c r="M34" s="207" t="s">
        <v>124</v>
      </c>
      <c r="O34" s="194"/>
    </row>
    <row r="35" spans="1:104" ht="12.75">
      <c r="A35" s="195">
        <v>16</v>
      </c>
      <c r="B35" s="196" t="s">
        <v>125</v>
      </c>
      <c r="C35" s="197" t="s">
        <v>126</v>
      </c>
      <c r="D35" s="198" t="s">
        <v>90</v>
      </c>
      <c r="E35" s="199">
        <v>64</v>
      </c>
      <c r="F35" s="199">
        <v>0</v>
      </c>
      <c r="G35" s="200">
        <f>E35*F35</f>
        <v>0</v>
      </c>
      <c r="O35" s="194">
        <v>2</v>
      </c>
      <c r="AA35" s="168">
        <v>1</v>
      </c>
      <c r="AB35" s="168">
        <v>7</v>
      </c>
      <c r="AC35" s="168">
        <v>7</v>
      </c>
      <c r="AZ35" s="168">
        <v>2</v>
      </c>
      <c r="BA35" s="168">
        <f>IF(AZ35=1,G35,0)</f>
        <v>0</v>
      </c>
      <c r="BB35" s="168">
        <f>IF(AZ35=2,G35,0)</f>
        <v>0</v>
      </c>
      <c r="BC35" s="168">
        <f>IF(AZ35=3,G35,0)</f>
        <v>0</v>
      </c>
      <c r="BD35" s="168">
        <f>IF(AZ35=4,G35,0)</f>
        <v>0</v>
      </c>
      <c r="BE35" s="168">
        <f>IF(AZ35=5,G35,0)</f>
        <v>0</v>
      </c>
      <c r="CA35" s="201">
        <v>1</v>
      </c>
      <c r="CB35" s="201">
        <v>7</v>
      </c>
      <c r="CZ35" s="168">
        <v>0</v>
      </c>
    </row>
    <row r="36" spans="1:15" ht="12.75">
      <c r="A36" s="202"/>
      <c r="B36" s="208"/>
      <c r="C36" s="209" t="s">
        <v>127</v>
      </c>
      <c r="D36" s="210"/>
      <c r="E36" s="211">
        <v>64</v>
      </c>
      <c r="F36" s="212"/>
      <c r="G36" s="213"/>
      <c r="M36" s="207" t="s">
        <v>127</v>
      </c>
      <c r="O36" s="194"/>
    </row>
    <row r="37" spans="1:104" ht="12.75">
      <c r="A37" s="195">
        <v>17</v>
      </c>
      <c r="B37" s="196" t="s">
        <v>128</v>
      </c>
      <c r="C37" s="197" t="s">
        <v>129</v>
      </c>
      <c r="D37" s="198" t="s">
        <v>90</v>
      </c>
      <c r="E37" s="199">
        <v>64</v>
      </c>
      <c r="F37" s="199">
        <v>0</v>
      </c>
      <c r="G37" s="200">
        <f>E37*F37</f>
        <v>0</v>
      </c>
      <c r="O37" s="194">
        <v>2</v>
      </c>
      <c r="AA37" s="168">
        <v>1</v>
      </c>
      <c r="AB37" s="168">
        <v>7</v>
      </c>
      <c r="AC37" s="168">
        <v>7</v>
      </c>
      <c r="AZ37" s="168">
        <v>2</v>
      </c>
      <c r="BA37" s="168">
        <f>IF(AZ37=1,G37,0)</f>
        <v>0</v>
      </c>
      <c r="BB37" s="168">
        <f>IF(AZ37=2,G37,0)</f>
        <v>0</v>
      </c>
      <c r="BC37" s="168">
        <f>IF(AZ37=3,G37,0)</f>
        <v>0</v>
      </c>
      <c r="BD37" s="168">
        <f>IF(AZ37=4,G37,0)</f>
        <v>0</v>
      </c>
      <c r="BE37" s="168">
        <f>IF(AZ37=5,G37,0)</f>
        <v>0</v>
      </c>
      <c r="CA37" s="201">
        <v>1</v>
      </c>
      <c r="CB37" s="201">
        <v>7</v>
      </c>
      <c r="CZ37" s="168">
        <v>0.0037300000000009</v>
      </c>
    </row>
    <row r="38" spans="1:104" ht="12.75">
      <c r="A38" s="195">
        <v>18</v>
      </c>
      <c r="B38" s="196" t="s">
        <v>130</v>
      </c>
      <c r="C38" s="197" t="s">
        <v>131</v>
      </c>
      <c r="D38" s="198" t="s">
        <v>61</v>
      </c>
      <c r="E38" s="199"/>
      <c r="F38" s="199">
        <v>0</v>
      </c>
      <c r="G38" s="200">
        <f>E38*F38</f>
        <v>0</v>
      </c>
      <c r="O38" s="194">
        <v>2</v>
      </c>
      <c r="AA38" s="168">
        <v>7</v>
      </c>
      <c r="AB38" s="168">
        <v>1002</v>
      </c>
      <c r="AC38" s="168">
        <v>5</v>
      </c>
      <c r="AZ38" s="168">
        <v>2</v>
      </c>
      <c r="BA38" s="168">
        <f>IF(AZ38=1,G38,0)</f>
        <v>0</v>
      </c>
      <c r="BB38" s="168">
        <f>IF(AZ38=2,G38,0)</f>
        <v>0</v>
      </c>
      <c r="BC38" s="168">
        <f>IF(AZ38=3,G38,0)</f>
        <v>0</v>
      </c>
      <c r="BD38" s="168">
        <f>IF(AZ38=4,G38,0)</f>
        <v>0</v>
      </c>
      <c r="BE38" s="168">
        <f>IF(AZ38=5,G38,0)</f>
        <v>0</v>
      </c>
      <c r="CA38" s="201">
        <v>7</v>
      </c>
      <c r="CB38" s="201">
        <v>1002</v>
      </c>
      <c r="CZ38" s="168">
        <v>0</v>
      </c>
    </row>
    <row r="39" spans="1:57" ht="12.75">
      <c r="A39" s="214"/>
      <c r="B39" s="215" t="s">
        <v>74</v>
      </c>
      <c r="C39" s="216" t="str">
        <f>CONCATENATE(B26," ",C26)</f>
        <v>764 Konstrukce klempířské</v>
      </c>
      <c r="D39" s="217"/>
      <c r="E39" s="218"/>
      <c r="F39" s="219"/>
      <c r="G39" s="220">
        <f>SUM(G26:G38)</f>
        <v>0</v>
      </c>
      <c r="O39" s="194">
        <v>4</v>
      </c>
      <c r="BA39" s="221">
        <f>SUM(BA26:BA38)</f>
        <v>0</v>
      </c>
      <c r="BB39" s="221">
        <f>SUM(BB26:BB38)</f>
        <v>0</v>
      </c>
      <c r="BC39" s="221">
        <f>SUM(BC26:BC38)</f>
        <v>0</v>
      </c>
      <c r="BD39" s="221">
        <f>SUM(BD26:BD38)</f>
        <v>0</v>
      </c>
      <c r="BE39" s="221">
        <f>SUM(BE26:BE38)</f>
        <v>0</v>
      </c>
    </row>
    <row r="40" spans="1:15" ht="12.75">
      <c r="A40" s="187" t="s">
        <v>72</v>
      </c>
      <c r="B40" s="188" t="s">
        <v>132</v>
      </c>
      <c r="C40" s="189" t="s">
        <v>133</v>
      </c>
      <c r="D40" s="190"/>
      <c r="E40" s="191"/>
      <c r="F40" s="191"/>
      <c r="G40" s="192"/>
      <c r="H40" s="193"/>
      <c r="I40" s="193"/>
      <c r="O40" s="194">
        <v>1</v>
      </c>
    </row>
    <row r="41" spans="1:104" ht="12.75">
      <c r="A41" s="195">
        <v>19</v>
      </c>
      <c r="B41" s="196" t="s">
        <v>134</v>
      </c>
      <c r="C41" s="197" t="s">
        <v>135</v>
      </c>
      <c r="D41" s="198" t="s">
        <v>100</v>
      </c>
      <c r="E41" s="199">
        <v>791.98</v>
      </c>
      <c r="F41" s="199">
        <v>0</v>
      </c>
      <c r="G41" s="200">
        <f>E41*F41</f>
        <v>0</v>
      </c>
      <c r="O41" s="194">
        <v>2</v>
      </c>
      <c r="AA41" s="168">
        <v>1</v>
      </c>
      <c r="AB41" s="168">
        <v>7</v>
      </c>
      <c r="AC41" s="168">
        <v>7</v>
      </c>
      <c r="AZ41" s="168">
        <v>2</v>
      </c>
      <c r="BA41" s="168">
        <f>IF(AZ41=1,G41,0)</f>
        <v>0</v>
      </c>
      <c r="BB41" s="168">
        <f>IF(AZ41=2,G41,0)</f>
        <v>0</v>
      </c>
      <c r="BC41" s="168">
        <f>IF(AZ41=3,G41,0)</f>
        <v>0</v>
      </c>
      <c r="BD41" s="168">
        <f>IF(AZ41=4,G41,0)</f>
        <v>0</v>
      </c>
      <c r="BE41" s="168">
        <f>IF(AZ41=5,G41,0)</f>
        <v>0</v>
      </c>
      <c r="CA41" s="201">
        <v>1</v>
      </c>
      <c r="CB41" s="201">
        <v>7</v>
      </c>
      <c r="CZ41" s="168">
        <v>0</v>
      </c>
    </row>
    <row r="42" spans="1:15" ht="22.5">
      <c r="A42" s="202"/>
      <c r="B42" s="208"/>
      <c r="C42" s="209" t="s">
        <v>136</v>
      </c>
      <c r="D42" s="210"/>
      <c r="E42" s="211">
        <v>741.67</v>
      </c>
      <c r="F42" s="212"/>
      <c r="G42" s="213"/>
      <c r="M42" s="207" t="s">
        <v>136</v>
      </c>
      <c r="O42" s="194"/>
    </row>
    <row r="43" spans="1:15" ht="12.75">
      <c r="A43" s="202"/>
      <c r="B43" s="208"/>
      <c r="C43" s="209" t="s">
        <v>137</v>
      </c>
      <c r="D43" s="210"/>
      <c r="E43" s="211">
        <v>50.31</v>
      </c>
      <c r="F43" s="212"/>
      <c r="G43" s="213"/>
      <c r="M43" s="207" t="s">
        <v>137</v>
      </c>
      <c r="O43" s="194"/>
    </row>
    <row r="44" spans="1:104" ht="12.75">
      <c r="A44" s="195">
        <v>20</v>
      </c>
      <c r="B44" s="196" t="s">
        <v>138</v>
      </c>
      <c r="C44" s="197" t="s">
        <v>139</v>
      </c>
      <c r="D44" s="198" t="s">
        <v>100</v>
      </c>
      <c r="E44" s="199">
        <v>792</v>
      </c>
      <c r="F44" s="199">
        <v>0</v>
      </c>
      <c r="G44" s="200">
        <f>E44*F44</f>
        <v>0</v>
      </c>
      <c r="O44" s="194">
        <v>2</v>
      </c>
      <c r="AA44" s="168">
        <v>1</v>
      </c>
      <c r="AB44" s="168">
        <v>7</v>
      </c>
      <c r="AC44" s="168">
        <v>7</v>
      </c>
      <c r="AZ44" s="168">
        <v>2</v>
      </c>
      <c r="BA44" s="168">
        <f>IF(AZ44=1,G44,0)</f>
        <v>0</v>
      </c>
      <c r="BB44" s="168">
        <f>IF(AZ44=2,G44,0)</f>
        <v>0</v>
      </c>
      <c r="BC44" s="168">
        <f>IF(AZ44=3,G44,0)</f>
        <v>0</v>
      </c>
      <c r="BD44" s="168">
        <f>IF(AZ44=4,G44,0)</f>
        <v>0</v>
      </c>
      <c r="BE44" s="168">
        <f>IF(AZ44=5,G44,0)</f>
        <v>0</v>
      </c>
      <c r="CA44" s="201">
        <v>1</v>
      </c>
      <c r="CB44" s="201">
        <v>7</v>
      </c>
      <c r="CZ44" s="168">
        <v>0.0484799999999836</v>
      </c>
    </row>
    <row r="45" spans="1:104" ht="12.75">
      <c r="A45" s="195">
        <v>21</v>
      </c>
      <c r="B45" s="196" t="s">
        <v>140</v>
      </c>
      <c r="C45" s="197" t="s">
        <v>141</v>
      </c>
      <c r="D45" s="198" t="s">
        <v>90</v>
      </c>
      <c r="E45" s="199">
        <v>66.1</v>
      </c>
      <c r="F45" s="199">
        <v>0</v>
      </c>
      <c r="G45" s="200">
        <f>E45*F45</f>
        <v>0</v>
      </c>
      <c r="O45" s="194">
        <v>2</v>
      </c>
      <c r="AA45" s="168">
        <v>1</v>
      </c>
      <c r="AB45" s="168">
        <v>7</v>
      </c>
      <c r="AC45" s="168">
        <v>7</v>
      </c>
      <c r="AZ45" s="168">
        <v>2</v>
      </c>
      <c r="BA45" s="168">
        <f>IF(AZ45=1,G45,0)</f>
        <v>0</v>
      </c>
      <c r="BB45" s="168">
        <f>IF(AZ45=2,G45,0)</f>
        <v>0</v>
      </c>
      <c r="BC45" s="168">
        <f>IF(AZ45=3,G45,0)</f>
        <v>0</v>
      </c>
      <c r="BD45" s="168">
        <f>IF(AZ45=4,G45,0)</f>
        <v>0</v>
      </c>
      <c r="BE45" s="168">
        <f>IF(AZ45=5,G45,0)</f>
        <v>0</v>
      </c>
      <c r="CA45" s="201">
        <v>1</v>
      </c>
      <c r="CB45" s="201">
        <v>7</v>
      </c>
      <c r="CZ45" s="168">
        <v>0.0130000000000052</v>
      </c>
    </row>
    <row r="46" spans="1:15" ht="12.75">
      <c r="A46" s="202"/>
      <c r="B46" s="208"/>
      <c r="C46" s="209" t="s">
        <v>142</v>
      </c>
      <c r="D46" s="210"/>
      <c r="E46" s="211">
        <v>66.1</v>
      </c>
      <c r="F46" s="212"/>
      <c r="G46" s="213"/>
      <c r="M46" s="207" t="s">
        <v>142</v>
      </c>
      <c r="O46" s="194"/>
    </row>
    <row r="47" spans="1:104" ht="12.75">
      <c r="A47" s="195">
        <v>22</v>
      </c>
      <c r="B47" s="196" t="s">
        <v>143</v>
      </c>
      <c r="C47" s="197" t="s">
        <v>144</v>
      </c>
      <c r="D47" s="198" t="s">
        <v>90</v>
      </c>
      <c r="E47" s="199">
        <v>22.6</v>
      </c>
      <c r="F47" s="199">
        <v>0</v>
      </c>
      <c r="G47" s="200">
        <f>E47*F47</f>
        <v>0</v>
      </c>
      <c r="O47" s="194">
        <v>2</v>
      </c>
      <c r="AA47" s="168">
        <v>1</v>
      </c>
      <c r="AB47" s="168">
        <v>7</v>
      </c>
      <c r="AC47" s="168">
        <v>7</v>
      </c>
      <c r="AZ47" s="168">
        <v>2</v>
      </c>
      <c r="BA47" s="168">
        <f>IF(AZ47=1,G47,0)</f>
        <v>0</v>
      </c>
      <c r="BB47" s="168">
        <f>IF(AZ47=2,G47,0)</f>
        <v>0</v>
      </c>
      <c r="BC47" s="168">
        <f>IF(AZ47=3,G47,0)</f>
        <v>0</v>
      </c>
      <c r="BD47" s="168">
        <f>IF(AZ47=4,G47,0)</f>
        <v>0</v>
      </c>
      <c r="BE47" s="168">
        <f>IF(AZ47=5,G47,0)</f>
        <v>0</v>
      </c>
      <c r="CA47" s="201">
        <v>1</v>
      </c>
      <c r="CB47" s="201">
        <v>7</v>
      </c>
      <c r="CZ47" s="168">
        <v>0.0139999999999958</v>
      </c>
    </row>
    <row r="48" spans="1:15" ht="12.75">
      <c r="A48" s="202"/>
      <c r="B48" s="208"/>
      <c r="C48" s="209" t="s">
        <v>145</v>
      </c>
      <c r="D48" s="210"/>
      <c r="E48" s="211">
        <v>22.6</v>
      </c>
      <c r="F48" s="212"/>
      <c r="G48" s="213"/>
      <c r="M48" s="207" t="s">
        <v>145</v>
      </c>
      <c r="O48" s="194"/>
    </row>
    <row r="49" spans="1:104" ht="12.75">
      <c r="A49" s="195">
        <v>23</v>
      </c>
      <c r="B49" s="196" t="s">
        <v>146</v>
      </c>
      <c r="C49" s="197" t="s">
        <v>147</v>
      </c>
      <c r="D49" s="198" t="s">
        <v>121</v>
      </c>
      <c r="E49" s="199">
        <v>6</v>
      </c>
      <c r="F49" s="199">
        <v>0</v>
      </c>
      <c r="G49" s="200">
        <f>E49*F49</f>
        <v>0</v>
      </c>
      <c r="O49" s="194">
        <v>2</v>
      </c>
      <c r="AA49" s="168">
        <v>1</v>
      </c>
      <c r="AB49" s="168">
        <v>7</v>
      </c>
      <c r="AC49" s="168">
        <v>7</v>
      </c>
      <c r="AZ49" s="168">
        <v>2</v>
      </c>
      <c r="BA49" s="168">
        <f>IF(AZ49=1,G49,0)</f>
        <v>0</v>
      </c>
      <c r="BB49" s="168">
        <f>IF(AZ49=2,G49,0)</f>
        <v>0</v>
      </c>
      <c r="BC49" s="168">
        <f>IF(AZ49=3,G49,0)</f>
        <v>0</v>
      </c>
      <c r="BD49" s="168">
        <f>IF(AZ49=4,G49,0)</f>
        <v>0</v>
      </c>
      <c r="BE49" s="168">
        <f>IF(AZ49=5,G49,0)</f>
        <v>0</v>
      </c>
      <c r="CA49" s="201">
        <v>1</v>
      </c>
      <c r="CB49" s="201">
        <v>7</v>
      </c>
      <c r="CZ49" s="168">
        <v>0.00600000000000023</v>
      </c>
    </row>
    <row r="50" spans="1:104" ht="12.75">
      <c r="A50" s="195">
        <v>24</v>
      </c>
      <c r="B50" s="196" t="s">
        <v>148</v>
      </c>
      <c r="C50" s="197" t="s">
        <v>149</v>
      </c>
      <c r="D50" s="198" t="s">
        <v>150</v>
      </c>
      <c r="E50" s="199">
        <v>3</v>
      </c>
      <c r="F50" s="199">
        <v>0</v>
      </c>
      <c r="G50" s="200">
        <f>E50*F50</f>
        <v>0</v>
      </c>
      <c r="O50" s="194">
        <v>2</v>
      </c>
      <c r="AA50" s="168">
        <v>1</v>
      </c>
      <c r="AB50" s="168">
        <v>7</v>
      </c>
      <c r="AC50" s="168">
        <v>7</v>
      </c>
      <c r="AZ50" s="168">
        <v>2</v>
      </c>
      <c r="BA50" s="168">
        <f>IF(AZ50=1,G50,0)</f>
        <v>0</v>
      </c>
      <c r="BB50" s="168">
        <f>IF(AZ50=2,G50,0)</f>
        <v>0</v>
      </c>
      <c r="BC50" s="168">
        <f>IF(AZ50=3,G50,0)</f>
        <v>0</v>
      </c>
      <c r="BD50" s="168">
        <f>IF(AZ50=4,G50,0)</f>
        <v>0</v>
      </c>
      <c r="BE50" s="168">
        <f>IF(AZ50=5,G50,0)</f>
        <v>0</v>
      </c>
      <c r="CA50" s="201">
        <v>1</v>
      </c>
      <c r="CB50" s="201">
        <v>7</v>
      </c>
      <c r="CZ50" s="168">
        <v>0.00219999999999843</v>
      </c>
    </row>
    <row r="51" spans="1:104" ht="12.75">
      <c r="A51" s="195">
        <v>25</v>
      </c>
      <c r="B51" s="196" t="s">
        <v>151</v>
      </c>
      <c r="C51" s="197" t="s">
        <v>152</v>
      </c>
      <c r="D51" s="198" t="s">
        <v>90</v>
      </c>
      <c r="E51" s="199">
        <v>110</v>
      </c>
      <c r="F51" s="199">
        <v>0</v>
      </c>
      <c r="G51" s="200">
        <f>E51*F51</f>
        <v>0</v>
      </c>
      <c r="O51" s="194">
        <v>2</v>
      </c>
      <c r="AA51" s="168">
        <v>1</v>
      </c>
      <c r="AB51" s="168">
        <v>7</v>
      </c>
      <c r="AC51" s="168">
        <v>7</v>
      </c>
      <c r="AZ51" s="168">
        <v>2</v>
      </c>
      <c r="BA51" s="168">
        <f>IF(AZ51=1,G51,0)</f>
        <v>0</v>
      </c>
      <c r="BB51" s="168">
        <f>IF(AZ51=2,G51,0)</f>
        <v>0</v>
      </c>
      <c r="BC51" s="168">
        <f>IF(AZ51=3,G51,0)</f>
        <v>0</v>
      </c>
      <c r="BD51" s="168">
        <f>IF(AZ51=4,G51,0)</f>
        <v>0</v>
      </c>
      <c r="BE51" s="168">
        <f>IF(AZ51=5,G51,0)</f>
        <v>0</v>
      </c>
      <c r="CA51" s="201">
        <v>1</v>
      </c>
      <c r="CB51" s="201">
        <v>7</v>
      </c>
      <c r="CZ51" s="168">
        <v>0</v>
      </c>
    </row>
    <row r="52" spans="1:104" ht="12.75">
      <c r="A52" s="195">
        <v>26</v>
      </c>
      <c r="B52" s="196" t="s">
        <v>153</v>
      </c>
      <c r="C52" s="197" t="s">
        <v>154</v>
      </c>
      <c r="D52" s="198" t="s">
        <v>90</v>
      </c>
      <c r="E52" s="199">
        <v>110</v>
      </c>
      <c r="F52" s="199">
        <v>0</v>
      </c>
      <c r="G52" s="200">
        <f>E52*F52</f>
        <v>0</v>
      </c>
      <c r="O52" s="194">
        <v>2</v>
      </c>
      <c r="AA52" s="168">
        <v>1</v>
      </c>
      <c r="AB52" s="168">
        <v>7</v>
      </c>
      <c r="AC52" s="168">
        <v>7</v>
      </c>
      <c r="AZ52" s="168">
        <v>2</v>
      </c>
      <c r="BA52" s="168">
        <f>IF(AZ52=1,G52,0)</f>
        <v>0</v>
      </c>
      <c r="BB52" s="168">
        <f>IF(AZ52=2,G52,0)</f>
        <v>0</v>
      </c>
      <c r="BC52" s="168">
        <f>IF(AZ52=3,G52,0)</f>
        <v>0</v>
      </c>
      <c r="BD52" s="168">
        <f>IF(AZ52=4,G52,0)</f>
        <v>0</v>
      </c>
      <c r="BE52" s="168">
        <f>IF(AZ52=5,G52,0)</f>
        <v>0</v>
      </c>
      <c r="CA52" s="201">
        <v>1</v>
      </c>
      <c r="CB52" s="201">
        <v>7</v>
      </c>
      <c r="CZ52" s="168">
        <v>0.000999999999999446</v>
      </c>
    </row>
    <row r="53" spans="1:104" ht="12.75">
      <c r="A53" s="195">
        <v>27</v>
      </c>
      <c r="B53" s="196" t="s">
        <v>155</v>
      </c>
      <c r="C53" s="197" t="s">
        <v>156</v>
      </c>
      <c r="D53" s="198" t="s">
        <v>90</v>
      </c>
      <c r="E53" s="199">
        <v>70</v>
      </c>
      <c r="F53" s="199">
        <v>0</v>
      </c>
      <c r="G53" s="200">
        <f>E53*F53</f>
        <v>0</v>
      </c>
      <c r="O53" s="194">
        <v>2</v>
      </c>
      <c r="AA53" s="168">
        <v>1</v>
      </c>
      <c r="AB53" s="168">
        <v>7</v>
      </c>
      <c r="AC53" s="168">
        <v>7</v>
      </c>
      <c r="AZ53" s="168">
        <v>2</v>
      </c>
      <c r="BA53" s="168">
        <f>IF(AZ53=1,G53,0)</f>
        <v>0</v>
      </c>
      <c r="BB53" s="168">
        <f>IF(AZ53=2,G53,0)</f>
        <v>0</v>
      </c>
      <c r="BC53" s="168">
        <f>IF(AZ53=3,G53,0)</f>
        <v>0</v>
      </c>
      <c r="BD53" s="168">
        <f>IF(AZ53=4,G53,0)</f>
        <v>0</v>
      </c>
      <c r="BE53" s="168">
        <f>IF(AZ53=5,G53,0)</f>
        <v>0</v>
      </c>
      <c r="CA53" s="201">
        <v>1</v>
      </c>
      <c r="CB53" s="201">
        <v>7</v>
      </c>
      <c r="CZ53" s="168">
        <v>0</v>
      </c>
    </row>
    <row r="54" spans="1:104" ht="12.75">
      <c r="A54" s="195">
        <v>28</v>
      </c>
      <c r="B54" s="196" t="s">
        <v>157</v>
      </c>
      <c r="C54" s="197" t="s">
        <v>158</v>
      </c>
      <c r="D54" s="198" t="s">
        <v>90</v>
      </c>
      <c r="E54" s="199">
        <v>9</v>
      </c>
      <c r="F54" s="199">
        <v>0</v>
      </c>
      <c r="G54" s="200">
        <f>E54*F54</f>
        <v>0</v>
      </c>
      <c r="O54" s="194">
        <v>2</v>
      </c>
      <c r="AA54" s="168">
        <v>1</v>
      </c>
      <c r="AB54" s="168">
        <v>7</v>
      </c>
      <c r="AC54" s="168">
        <v>7</v>
      </c>
      <c r="AZ54" s="168">
        <v>2</v>
      </c>
      <c r="BA54" s="168">
        <f>IF(AZ54=1,G54,0)</f>
        <v>0</v>
      </c>
      <c r="BB54" s="168">
        <f>IF(AZ54=2,G54,0)</f>
        <v>0</v>
      </c>
      <c r="BC54" s="168">
        <f>IF(AZ54=3,G54,0)</f>
        <v>0</v>
      </c>
      <c r="BD54" s="168">
        <f>IF(AZ54=4,G54,0)</f>
        <v>0</v>
      </c>
      <c r="BE54" s="168">
        <f>IF(AZ54=5,G54,0)</f>
        <v>0</v>
      </c>
      <c r="CA54" s="201">
        <v>1</v>
      </c>
      <c r="CB54" s="201">
        <v>7</v>
      </c>
      <c r="CZ54" s="168">
        <v>0.00230000000000175</v>
      </c>
    </row>
    <row r="55" spans="1:104" ht="22.5">
      <c r="A55" s="195">
        <v>29</v>
      </c>
      <c r="B55" s="196" t="s">
        <v>159</v>
      </c>
      <c r="C55" s="197" t="s">
        <v>160</v>
      </c>
      <c r="D55" s="198" t="s">
        <v>100</v>
      </c>
      <c r="E55" s="199">
        <v>792</v>
      </c>
      <c r="F55" s="199">
        <v>0</v>
      </c>
      <c r="G55" s="200">
        <f>E55*F55</f>
        <v>0</v>
      </c>
      <c r="O55" s="194">
        <v>2</v>
      </c>
      <c r="AA55" s="168">
        <v>1</v>
      </c>
      <c r="AB55" s="168">
        <v>0</v>
      </c>
      <c r="AC55" s="168">
        <v>0</v>
      </c>
      <c r="AZ55" s="168">
        <v>2</v>
      </c>
      <c r="BA55" s="168">
        <f>IF(AZ55=1,G55,0)</f>
        <v>0</v>
      </c>
      <c r="BB55" s="168">
        <f>IF(AZ55=2,G55,0)</f>
        <v>0</v>
      </c>
      <c r="BC55" s="168">
        <f>IF(AZ55=3,G55,0)</f>
        <v>0</v>
      </c>
      <c r="BD55" s="168">
        <f>IF(AZ55=4,G55,0)</f>
        <v>0</v>
      </c>
      <c r="BE55" s="168">
        <f>IF(AZ55=5,G55,0)</f>
        <v>0</v>
      </c>
      <c r="CA55" s="201">
        <v>1</v>
      </c>
      <c r="CB55" s="201">
        <v>0</v>
      </c>
      <c r="CZ55" s="168">
        <v>0</v>
      </c>
    </row>
    <row r="56" spans="1:104" ht="12.75">
      <c r="A56" s="195">
        <v>30</v>
      </c>
      <c r="B56" s="196" t="s">
        <v>161</v>
      </c>
      <c r="C56" s="197" t="s">
        <v>162</v>
      </c>
      <c r="D56" s="198" t="s">
        <v>100</v>
      </c>
      <c r="E56" s="199">
        <v>871.2</v>
      </c>
      <c r="F56" s="199">
        <v>0</v>
      </c>
      <c r="G56" s="200">
        <f>E56*F56</f>
        <v>0</v>
      </c>
      <c r="O56" s="194">
        <v>2</v>
      </c>
      <c r="AA56" s="168">
        <v>12</v>
      </c>
      <c r="AB56" s="168">
        <v>0</v>
      </c>
      <c r="AC56" s="168">
        <v>2</v>
      </c>
      <c r="AZ56" s="168">
        <v>2</v>
      </c>
      <c r="BA56" s="168">
        <f>IF(AZ56=1,G56,0)</f>
        <v>0</v>
      </c>
      <c r="BB56" s="168">
        <f>IF(AZ56=2,G56,0)</f>
        <v>0</v>
      </c>
      <c r="BC56" s="168">
        <f>IF(AZ56=3,G56,0)</f>
        <v>0</v>
      </c>
      <c r="BD56" s="168">
        <f>IF(AZ56=4,G56,0)</f>
        <v>0</v>
      </c>
      <c r="BE56" s="168">
        <f>IF(AZ56=5,G56,0)</f>
        <v>0</v>
      </c>
      <c r="CA56" s="201">
        <v>12</v>
      </c>
      <c r="CB56" s="201">
        <v>0</v>
      </c>
      <c r="CZ56" s="168">
        <v>0.00150999999999968</v>
      </c>
    </row>
    <row r="57" spans="1:15" ht="12.75">
      <c r="A57" s="202"/>
      <c r="B57" s="208"/>
      <c r="C57" s="209" t="s">
        <v>163</v>
      </c>
      <c r="D57" s="210"/>
      <c r="E57" s="211">
        <v>871.2</v>
      </c>
      <c r="F57" s="212"/>
      <c r="G57" s="213"/>
      <c r="M57" s="207" t="s">
        <v>163</v>
      </c>
      <c r="O57" s="194"/>
    </row>
    <row r="58" spans="1:104" ht="12.75">
      <c r="A58" s="195">
        <v>31</v>
      </c>
      <c r="B58" s="196" t="s">
        <v>164</v>
      </c>
      <c r="C58" s="197" t="s">
        <v>165</v>
      </c>
      <c r="D58" s="198" t="s">
        <v>121</v>
      </c>
      <c r="E58" s="199">
        <v>10</v>
      </c>
      <c r="F58" s="199">
        <v>0</v>
      </c>
      <c r="G58" s="200">
        <f>E58*F58</f>
        <v>0</v>
      </c>
      <c r="O58" s="194">
        <v>2</v>
      </c>
      <c r="AA58" s="168">
        <v>12</v>
      </c>
      <c r="AB58" s="168">
        <v>1</v>
      </c>
      <c r="AC58" s="168">
        <v>3</v>
      </c>
      <c r="AZ58" s="168">
        <v>2</v>
      </c>
      <c r="BA58" s="168">
        <f>IF(AZ58=1,G58,0)</f>
        <v>0</v>
      </c>
      <c r="BB58" s="168">
        <f>IF(AZ58=2,G58,0)</f>
        <v>0</v>
      </c>
      <c r="BC58" s="168">
        <f>IF(AZ58=3,G58,0)</f>
        <v>0</v>
      </c>
      <c r="BD58" s="168">
        <f>IF(AZ58=4,G58,0)</f>
        <v>0</v>
      </c>
      <c r="BE58" s="168">
        <f>IF(AZ58=5,G58,0)</f>
        <v>0</v>
      </c>
      <c r="CA58" s="201">
        <v>12</v>
      </c>
      <c r="CB58" s="201">
        <v>1</v>
      </c>
      <c r="CZ58" s="168">
        <v>0</v>
      </c>
    </row>
    <row r="59" spans="1:15" ht="12.75">
      <c r="A59" s="202"/>
      <c r="B59" s="208"/>
      <c r="C59" s="209" t="s">
        <v>166</v>
      </c>
      <c r="D59" s="210"/>
      <c r="E59" s="211">
        <v>10</v>
      </c>
      <c r="F59" s="212"/>
      <c r="G59" s="213"/>
      <c r="M59" s="207" t="s">
        <v>166</v>
      </c>
      <c r="O59" s="194"/>
    </row>
    <row r="60" spans="1:104" ht="12.75">
      <c r="A60" s="195">
        <v>32</v>
      </c>
      <c r="B60" s="196" t="s">
        <v>167</v>
      </c>
      <c r="C60" s="197" t="s">
        <v>168</v>
      </c>
      <c r="D60" s="198" t="s">
        <v>61</v>
      </c>
      <c r="E60" s="199"/>
      <c r="F60" s="199">
        <v>0</v>
      </c>
      <c r="G60" s="200">
        <f>E60*F60</f>
        <v>0</v>
      </c>
      <c r="O60" s="194">
        <v>2</v>
      </c>
      <c r="AA60" s="168">
        <v>7</v>
      </c>
      <c r="AB60" s="168">
        <v>1002</v>
      </c>
      <c r="AC60" s="168">
        <v>5</v>
      </c>
      <c r="AZ60" s="168">
        <v>2</v>
      </c>
      <c r="BA60" s="168">
        <f>IF(AZ60=1,G60,0)</f>
        <v>0</v>
      </c>
      <c r="BB60" s="168">
        <f>IF(AZ60=2,G60,0)</f>
        <v>0</v>
      </c>
      <c r="BC60" s="168">
        <f>IF(AZ60=3,G60,0)</f>
        <v>0</v>
      </c>
      <c r="BD60" s="168">
        <f>IF(AZ60=4,G60,0)</f>
        <v>0</v>
      </c>
      <c r="BE60" s="168">
        <f>IF(AZ60=5,G60,0)</f>
        <v>0</v>
      </c>
      <c r="CA60" s="201">
        <v>7</v>
      </c>
      <c r="CB60" s="201">
        <v>1002</v>
      </c>
      <c r="CZ60" s="168">
        <v>0</v>
      </c>
    </row>
    <row r="61" spans="1:57" ht="12.75">
      <c r="A61" s="214"/>
      <c r="B61" s="215" t="s">
        <v>74</v>
      </c>
      <c r="C61" s="216" t="str">
        <f>CONCATENATE(B40," ",C40)</f>
        <v>765 Krytiny tvrdé</v>
      </c>
      <c r="D61" s="217"/>
      <c r="E61" s="218"/>
      <c r="F61" s="219"/>
      <c r="G61" s="220">
        <f>SUM(G40:G60)</f>
        <v>0</v>
      </c>
      <c r="O61" s="194">
        <v>4</v>
      </c>
      <c r="BA61" s="221">
        <f>SUM(BA40:BA60)</f>
        <v>0</v>
      </c>
      <c r="BB61" s="221">
        <f>SUM(BB40:BB60)</f>
        <v>0</v>
      </c>
      <c r="BC61" s="221">
        <f>SUM(BC40:BC60)</f>
        <v>0</v>
      </c>
      <c r="BD61" s="221">
        <f>SUM(BD40:BD60)</f>
        <v>0</v>
      </c>
      <c r="BE61" s="221">
        <f>SUM(BE40:BE60)</f>
        <v>0</v>
      </c>
    </row>
    <row r="62" spans="1:15" ht="12.75">
      <c r="A62" s="187" t="s">
        <v>72</v>
      </c>
      <c r="B62" s="188" t="s">
        <v>169</v>
      </c>
      <c r="C62" s="189" t="s">
        <v>170</v>
      </c>
      <c r="D62" s="190"/>
      <c r="E62" s="191"/>
      <c r="F62" s="191"/>
      <c r="G62" s="192"/>
      <c r="H62" s="193"/>
      <c r="I62" s="193"/>
      <c r="O62" s="194">
        <v>1</v>
      </c>
    </row>
    <row r="63" spans="1:104" ht="22.5">
      <c r="A63" s="195">
        <v>33</v>
      </c>
      <c r="B63" s="196" t="s">
        <v>171</v>
      </c>
      <c r="C63" s="197" t="s">
        <v>172</v>
      </c>
      <c r="D63" s="198" t="s">
        <v>100</v>
      </c>
      <c r="E63" s="199">
        <v>1583.96</v>
      </c>
      <c r="F63" s="199">
        <v>0</v>
      </c>
      <c r="G63" s="200">
        <f>E63*F63</f>
        <v>0</v>
      </c>
      <c r="O63" s="194">
        <v>2</v>
      </c>
      <c r="AA63" s="168">
        <v>1</v>
      </c>
      <c r="AB63" s="168">
        <v>7</v>
      </c>
      <c r="AC63" s="168">
        <v>7</v>
      </c>
      <c r="AZ63" s="168">
        <v>2</v>
      </c>
      <c r="BA63" s="168">
        <f>IF(AZ63=1,G63,0)</f>
        <v>0</v>
      </c>
      <c r="BB63" s="168">
        <f>IF(AZ63=2,G63,0)</f>
        <v>0</v>
      </c>
      <c r="BC63" s="168">
        <f>IF(AZ63=3,G63,0)</f>
        <v>0</v>
      </c>
      <c r="BD63" s="168">
        <f>IF(AZ63=4,G63,0)</f>
        <v>0</v>
      </c>
      <c r="BE63" s="168">
        <f>IF(AZ63=5,G63,0)</f>
        <v>0</v>
      </c>
      <c r="CA63" s="201">
        <v>1</v>
      </c>
      <c r="CB63" s="201">
        <v>7</v>
      </c>
      <c r="CZ63" s="168">
        <v>0.000159999999999938</v>
      </c>
    </row>
    <row r="64" spans="1:15" ht="12.75">
      <c r="A64" s="202"/>
      <c r="B64" s="208"/>
      <c r="C64" s="209" t="s">
        <v>173</v>
      </c>
      <c r="D64" s="210"/>
      <c r="E64" s="211">
        <v>1583.96</v>
      </c>
      <c r="F64" s="212"/>
      <c r="G64" s="213"/>
      <c r="M64" s="207" t="s">
        <v>173</v>
      </c>
      <c r="O64" s="194"/>
    </row>
    <row r="65" spans="1:57" ht="12.75">
      <c r="A65" s="214"/>
      <c r="B65" s="215" t="s">
        <v>74</v>
      </c>
      <c r="C65" s="216" t="str">
        <f>CONCATENATE(B62," ",C62)</f>
        <v>783 Nátěry</v>
      </c>
      <c r="D65" s="217"/>
      <c r="E65" s="218"/>
      <c r="F65" s="219"/>
      <c r="G65" s="220">
        <f>SUM(G62:G64)</f>
        <v>0</v>
      </c>
      <c r="O65" s="194">
        <v>4</v>
      </c>
      <c r="BA65" s="221">
        <f>SUM(BA62:BA64)</f>
        <v>0</v>
      </c>
      <c r="BB65" s="221">
        <f>SUM(BB62:BB64)</f>
        <v>0</v>
      </c>
      <c r="BC65" s="221">
        <f>SUM(BC62:BC64)</f>
        <v>0</v>
      </c>
      <c r="BD65" s="221">
        <f>SUM(BD62:BD64)</f>
        <v>0</v>
      </c>
      <c r="BE65" s="221">
        <f>SUM(BE62:BE64)</f>
        <v>0</v>
      </c>
    </row>
    <row r="66" spans="1:15" ht="12.75">
      <c r="A66" s="187" t="s">
        <v>72</v>
      </c>
      <c r="B66" s="188" t="s">
        <v>174</v>
      </c>
      <c r="C66" s="189" t="s">
        <v>175</v>
      </c>
      <c r="D66" s="190"/>
      <c r="E66" s="191"/>
      <c r="F66" s="191"/>
      <c r="G66" s="192"/>
      <c r="H66" s="193"/>
      <c r="I66" s="193"/>
      <c r="O66" s="194">
        <v>1</v>
      </c>
    </row>
    <row r="67" spans="1:104" ht="22.5">
      <c r="A67" s="195">
        <v>34</v>
      </c>
      <c r="B67" s="196" t="s">
        <v>176</v>
      </c>
      <c r="C67" s="197" t="s">
        <v>177</v>
      </c>
      <c r="D67" s="198" t="s">
        <v>90</v>
      </c>
      <c r="E67" s="199">
        <v>77</v>
      </c>
      <c r="F67" s="199">
        <v>0</v>
      </c>
      <c r="G67" s="200">
        <f>E67*F67</f>
        <v>0</v>
      </c>
      <c r="O67" s="194">
        <v>2</v>
      </c>
      <c r="AA67" s="168">
        <v>1</v>
      </c>
      <c r="AB67" s="168">
        <v>9</v>
      </c>
      <c r="AC67" s="168">
        <v>9</v>
      </c>
      <c r="AZ67" s="168">
        <v>4</v>
      </c>
      <c r="BA67" s="168">
        <f>IF(AZ67=1,G67,0)</f>
        <v>0</v>
      </c>
      <c r="BB67" s="168">
        <f>IF(AZ67=2,G67,0)</f>
        <v>0</v>
      </c>
      <c r="BC67" s="168">
        <f>IF(AZ67=3,G67,0)</f>
        <v>0</v>
      </c>
      <c r="BD67" s="168">
        <f>IF(AZ67=4,G67,0)</f>
        <v>0</v>
      </c>
      <c r="BE67" s="168">
        <f>IF(AZ67=5,G67,0)</f>
        <v>0</v>
      </c>
      <c r="CA67" s="201">
        <v>1</v>
      </c>
      <c r="CB67" s="201">
        <v>9</v>
      </c>
      <c r="CZ67" s="168">
        <v>0</v>
      </c>
    </row>
    <row r="68" spans="1:15" ht="12.75">
      <c r="A68" s="202"/>
      <c r="B68" s="203"/>
      <c r="C68" s="204"/>
      <c r="D68" s="205"/>
      <c r="E68" s="205"/>
      <c r="F68" s="205"/>
      <c r="G68" s="206"/>
      <c r="L68" s="207"/>
      <c r="O68" s="194">
        <v>3</v>
      </c>
    </row>
    <row r="69" spans="1:104" ht="22.5">
      <c r="A69" s="195">
        <v>35</v>
      </c>
      <c r="B69" s="196" t="s">
        <v>178</v>
      </c>
      <c r="C69" s="197" t="s">
        <v>179</v>
      </c>
      <c r="D69" s="198" t="s">
        <v>90</v>
      </c>
      <c r="E69" s="199">
        <v>77</v>
      </c>
      <c r="F69" s="199">
        <v>0</v>
      </c>
      <c r="G69" s="200">
        <f>E69*F69</f>
        <v>0</v>
      </c>
      <c r="O69" s="194">
        <v>2</v>
      </c>
      <c r="AA69" s="168">
        <v>12</v>
      </c>
      <c r="AB69" s="168">
        <v>0</v>
      </c>
      <c r="AC69" s="168">
        <v>42</v>
      </c>
      <c r="AZ69" s="168">
        <v>4</v>
      </c>
      <c r="BA69" s="168">
        <f>IF(AZ69=1,G69,0)</f>
        <v>0</v>
      </c>
      <c r="BB69" s="168">
        <f>IF(AZ69=2,G69,0)</f>
        <v>0</v>
      </c>
      <c r="BC69" s="168">
        <f>IF(AZ69=3,G69,0)</f>
        <v>0</v>
      </c>
      <c r="BD69" s="168">
        <f>IF(AZ69=4,G69,0)</f>
        <v>0</v>
      </c>
      <c r="BE69" s="168">
        <f>IF(AZ69=5,G69,0)</f>
        <v>0</v>
      </c>
      <c r="CA69" s="201">
        <v>12</v>
      </c>
      <c r="CB69" s="201">
        <v>0</v>
      </c>
      <c r="CZ69" s="168">
        <v>0</v>
      </c>
    </row>
    <row r="70" spans="1:15" ht="12.75">
      <c r="A70" s="202"/>
      <c r="B70" s="203"/>
      <c r="C70" s="204"/>
      <c r="D70" s="205"/>
      <c r="E70" s="205"/>
      <c r="F70" s="205"/>
      <c r="G70" s="206"/>
      <c r="L70" s="207"/>
      <c r="O70" s="194">
        <v>3</v>
      </c>
    </row>
    <row r="71" spans="1:15" ht="12.75">
      <c r="A71" s="202"/>
      <c r="B71" s="208"/>
      <c r="C71" s="209" t="s">
        <v>180</v>
      </c>
      <c r="D71" s="210"/>
      <c r="E71" s="211">
        <v>77</v>
      </c>
      <c r="F71" s="212"/>
      <c r="G71" s="213"/>
      <c r="M71" s="207" t="s">
        <v>180</v>
      </c>
      <c r="O71" s="194"/>
    </row>
    <row r="72" spans="1:104" ht="12.75">
      <c r="A72" s="195">
        <v>36</v>
      </c>
      <c r="B72" s="196" t="s">
        <v>181</v>
      </c>
      <c r="C72" s="197" t="s">
        <v>182</v>
      </c>
      <c r="D72" s="198" t="s">
        <v>183</v>
      </c>
      <c r="E72" s="199">
        <v>1</v>
      </c>
      <c r="F72" s="199">
        <v>0</v>
      </c>
      <c r="G72" s="200">
        <f>E72*F72</f>
        <v>0</v>
      </c>
      <c r="O72" s="194">
        <v>2</v>
      </c>
      <c r="AA72" s="168">
        <v>12</v>
      </c>
      <c r="AB72" s="168">
        <v>0</v>
      </c>
      <c r="AC72" s="168">
        <v>4</v>
      </c>
      <c r="AZ72" s="168">
        <v>4</v>
      </c>
      <c r="BA72" s="168">
        <f>IF(AZ72=1,G72,0)</f>
        <v>0</v>
      </c>
      <c r="BB72" s="168">
        <f>IF(AZ72=2,G72,0)</f>
        <v>0</v>
      </c>
      <c r="BC72" s="168">
        <f>IF(AZ72=3,G72,0)</f>
        <v>0</v>
      </c>
      <c r="BD72" s="168">
        <f>IF(AZ72=4,G72,0)</f>
        <v>0</v>
      </c>
      <c r="BE72" s="168">
        <f>IF(AZ72=5,G72,0)</f>
        <v>0</v>
      </c>
      <c r="CA72" s="201">
        <v>12</v>
      </c>
      <c r="CB72" s="201">
        <v>0</v>
      </c>
      <c r="CZ72" s="168">
        <v>0</v>
      </c>
    </row>
    <row r="73" spans="1:57" ht="12.75">
      <c r="A73" s="214"/>
      <c r="B73" s="215" t="s">
        <v>74</v>
      </c>
      <c r="C73" s="216" t="str">
        <f>CONCATENATE(B66," ",C66)</f>
        <v>M21 Elektromontáže</v>
      </c>
      <c r="D73" s="217"/>
      <c r="E73" s="218"/>
      <c r="F73" s="219"/>
      <c r="G73" s="220">
        <f>SUM(G66:G72)</f>
        <v>0</v>
      </c>
      <c r="O73" s="194">
        <v>4</v>
      </c>
      <c r="BA73" s="221">
        <f>SUM(BA66:BA72)</f>
        <v>0</v>
      </c>
      <c r="BB73" s="221">
        <f>SUM(BB66:BB72)</f>
        <v>0</v>
      </c>
      <c r="BC73" s="221">
        <f>SUM(BC66:BC72)</f>
        <v>0</v>
      </c>
      <c r="BD73" s="221">
        <f>SUM(BD66:BD72)</f>
        <v>0</v>
      </c>
      <c r="BE73" s="221">
        <f>SUM(BE66:BE72)</f>
        <v>0</v>
      </c>
    </row>
    <row r="74" spans="1:15" ht="12.75">
      <c r="A74" s="187" t="s">
        <v>72</v>
      </c>
      <c r="B74" s="188" t="s">
        <v>184</v>
      </c>
      <c r="C74" s="189" t="s">
        <v>185</v>
      </c>
      <c r="D74" s="190"/>
      <c r="E74" s="191"/>
      <c r="F74" s="191"/>
      <c r="G74" s="192"/>
      <c r="H74" s="193"/>
      <c r="I74" s="193"/>
      <c r="O74" s="194">
        <v>1</v>
      </c>
    </row>
    <row r="75" spans="1:104" ht="12.75">
      <c r="A75" s="195">
        <v>37</v>
      </c>
      <c r="B75" s="196" t="s">
        <v>186</v>
      </c>
      <c r="C75" s="197" t="s">
        <v>187</v>
      </c>
      <c r="D75" s="198" t="s">
        <v>188</v>
      </c>
      <c r="E75" s="199">
        <v>62.5127</v>
      </c>
      <c r="F75" s="199">
        <v>0</v>
      </c>
      <c r="G75" s="200">
        <f>E75*F75</f>
        <v>0</v>
      </c>
      <c r="O75" s="194">
        <v>2</v>
      </c>
      <c r="AA75" s="168">
        <v>1</v>
      </c>
      <c r="AB75" s="168">
        <v>10</v>
      </c>
      <c r="AC75" s="168">
        <v>10</v>
      </c>
      <c r="AZ75" s="168">
        <v>1</v>
      </c>
      <c r="BA75" s="168">
        <f>IF(AZ75=1,G75,0)</f>
        <v>0</v>
      </c>
      <c r="BB75" s="168">
        <f>IF(AZ75=2,G75,0)</f>
        <v>0</v>
      </c>
      <c r="BC75" s="168">
        <f>IF(AZ75=3,G75,0)</f>
        <v>0</v>
      </c>
      <c r="BD75" s="168">
        <f>IF(AZ75=4,G75,0)</f>
        <v>0</v>
      </c>
      <c r="BE75" s="168">
        <f>IF(AZ75=5,G75,0)</f>
        <v>0</v>
      </c>
      <c r="CA75" s="201">
        <v>1</v>
      </c>
      <c r="CB75" s="201">
        <v>10</v>
      </c>
      <c r="CZ75" s="168">
        <v>0</v>
      </c>
    </row>
    <row r="76" spans="1:104" ht="12.75">
      <c r="A76" s="195">
        <v>38</v>
      </c>
      <c r="B76" s="196" t="s">
        <v>189</v>
      </c>
      <c r="C76" s="197" t="s">
        <v>190</v>
      </c>
      <c r="D76" s="198" t="s">
        <v>188</v>
      </c>
      <c r="E76" s="199">
        <v>62.5127</v>
      </c>
      <c r="F76" s="199">
        <v>0</v>
      </c>
      <c r="G76" s="200">
        <f>E76*F76</f>
        <v>0</v>
      </c>
      <c r="O76" s="194">
        <v>2</v>
      </c>
      <c r="AA76" s="168">
        <v>1</v>
      </c>
      <c r="AB76" s="168">
        <v>10</v>
      </c>
      <c r="AC76" s="168">
        <v>10</v>
      </c>
      <c r="AZ76" s="168">
        <v>1</v>
      </c>
      <c r="BA76" s="168">
        <f>IF(AZ76=1,G76,0)</f>
        <v>0</v>
      </c>
      <c r="BB76" s="168">
        <f>IF(AZ76=2,G76,0)</f>
        <v>0</v>
      </c>
      <c r="BC76" s="168">
        <f>IF(AZ76=3,G76,0)</f>
        <v>0</v>
      </c>
      <c r="BD76" s="168">
        <f>IF(AZ76=4,G76,0)</f>
        <v>0</v>
      </c>
      <c r="BE76" s="168">
        <f>IF(AZ76=5,G76,0)</f>
        <v>0</v>
      </c>
      <c r="CA76" s="201">
        <v>1</v>
      </c>
      <c r="CB76" s="201">
        <v>10</v>
      </c>
      <c r="CZ76" s="168">
        <v>0</v>
      </c>
    </row>
    <row r="77" spans="1:104" ht="12.75">
      <c r="A77" s="195">
        <v>39</v>
      </c>
      <c r="B77" s="196" t="s">
        <v>191</v>
      </c>
      <c r="C77" s="197" t="s">
        <v>192</v>
      </c>
      <c r="D77" s="198" t="s">
        <v>188</v>
      </c>
      <c r="E77" s="199">
        <v>62.512740000006</v>
      </c>
      <c r="F77" s="199">
        <v>0</v>
      </c>
      <c r="G77" s="200">
        <f>E77*F77</f>
        <v>0</v>
      </c>
      <c r="O77" s="194">
        <v>2</v>
      </c>
      <c r="AA77" s="168">
        <v>8</v>
      </c>
      <c r="AB77" s="168">
        <v>0</v>
      </c>
      <c r="AC77" s="168">
        <v>3</v>
      </c>
      <c r="AZ77" s="168">
        <v>1</v>
      </c>
      <c r="BA77" s="168">
        <f>IF(AZ77=1,G77,0)</f>
        <v>0</v>
      </c>
      <c r="BB77" s="168">
        <f>IF(AZ77=2,G77,0)</f>
        <v>0</v>
      </c>
      <c r="BC77" s="168">
        <f>IF(AZ77=3,G77,0)</f>
        <v>0</v>
      </c>
      <c r="BD77" s="168">
        <f>IF(AZ77=4,G77,0)</f>
        <v>0</v>
      </c>
      <c r="BE77" s="168">
        <f>IF(AZ77=5,G77,0)</f>
        <v>0</v>
      </c>
      <c r="CA77" s="201">
        <v>8</v>
      </c>
      <c r="CB77" s="201">
        <v>0</v>
      </c>
      <c r="CZ77" s="168">
        <v>0</v>
      </c>
    </row>
    <row r="78" spans="1:104" ht="12.75">
      <c r="A78" s="195">
        <v>40</v>
      </c>
      <c r="B78" s="196" t="s">
        <v>193</v>
      </c>
      <c r="C78" s="197" t="s">
        <v>194</v>
      </c>
      <c r="D78" s="198" t="s">
        <v>188</v>
      </c>
      <c r="E78" s="199">
        <v>62.512740000006</v>
      </c>
      <c r="F78" s="199">
        <v>0</v>
      </c>
      <c r="G78" s="200">
        <f>E78*F78</f>
        <v>0</v>
      </c>
      <c r="O78" s="194">
        <v>2</v>
      </c>
      <c r="AA78" s="168">
        <v>8</v>
      </c>
      <c r="AB78" s="168">
        <v>0</v>
      </c>
      <c r="AC78" s="168">
        <v>3</v>
      </c>
      <c r="AZ78" s="168">
        <v>1</v>
      </c>
      <c r="BA78" s="168">
        <f>IF(AZ78=1,G78,0)</f>
        <v>0</v>
      </c>
      <c r="BB78" s="168">
        <f>IF(AZ78=2,G78,0)</f>
        <v>0</v>
      </c>
      <c r="BC78" s="168">
        <f>IF(AZ78=3,G78,0)</f>
        <v>0</v>
      </c>
      <c r="BD78" s="168">
        <f>IF(AZ78=4,G78,0)</f>
        <v>0</v>
      </c>
      <c r="BE78" s="168">
        <f>IF(AZ78=5,G78,0)</f>
        <v>0</v>
      </c>
      <c r="CA78" s="201">
        <v>8</v>
      </c>
      <c r="CB78" s="201">
        <v>0</v>
      </c>
      <c r="CZ78" s="168">
        <v>0</v>
      </c>
    </row>
    <row r="79" spans="1:104" ht="12.75">
      <c r="A79" s="195">
        <v>41</v>
      </c>
      <c r="B79" s="196" t="s">
        <v>195</v>
      </c>
      <c r="C79" s="197" t="s">
        <v>196</v>
      </c>
      <c r="D79" s="198" t="s">
        <v>188</v>
      </c>
      <c r="E79" s="199">
        <v>62.512740000006</v>
      </c>
      <c r="F79" s="199">
        <v>0</v>
      </c>
      <c r="G79" s="200">
        <f>E79*F79</f>
        <v>0</v>
      </c>
      <c r="O79" s="194">
        <v>2</v>
      </c>
      <c r="AA79" s="168">
        <v>8</v>
      </c>
      <c r="AB79" s="168">
        <v>1</v>
      </c>
      <c r="AC79" s="168">
        <v>3</v>
      </c>
      <c r="AZ79" s="168">
        <v>1</v>
      </c>
      <c r="BA79" s="168">
        <f>IF(AZ79=1,G79,0)</f>
        <v>0</v>
      </c>
      <c r="BB79" s="168">
        <f>IF(AZ79=2,G79,0)</f>
        <v>0</v>
      </c>
      <c r="BC79" s="168">
        <f>IF(AZ79=3,G79,0)</f>
        <v>0</v>
      </c>
      <c r="BD79" s="168">
        <f>IF(AZ79=4,G79,0)</f>
        <v>0</v>
      </c>
      <c r="BE79" s="168">
        <f>IF(AZ79=5,G79,0)</f>
        <v>0</v>
      </c>
      <c r="CA79" s="201">
        <v>8</v>
      </c>
      <c r="CB79" s="201">
        <v>1</v>
      </c>
      <c r="CZ79" s="168">
        <v>0</v>
      </c>
    </row>
    <row r="80" spans="1:104" ht="12.75">
      <c r="A80" s="195">
        <v>42</v>
      </c>
      <c r="B80" s="196" t="s">
        <v>197</v>
      </c>
      <c r="C80" s="197" t="s">
        <v>198</v>
      </c>
      <c r="D80" s="198" t="s">
        <v>188</v>
      </c>
      <c r="E80" s="199">
        <v>1500.30576000014</v>
      </c>
      <c r="F80" s="199">
        <v>0</v>
      </c>
      <c r="G80" s="200">
        <f>E80*F80</f>
        <v>0</v>
      </c>
      <c r="O80" s="194">
        <v>2</v>
      </c>
      <c r="AA80" s="168">
        <v>8</v>
      </c>
      <c r="AB80" s="168">
        <v>1</v>
      </c>
      <c r="AC80" s="168">
        <v>3</v>
      </c>
      <c r="AZ80" s="168">
        <v>1</v>
      </c>
      <c r="BA80" s="168">
        <f>IF(AZ80=1,G80,0)</f>
        <v>0</v>
      </c>
      <c r="BB80" s="168">
        <f>IF(AZ80=2,G80,0)</f>
        <v>0</v>
      </c>
      <c r="BC80" s="168">
        <f>IF(AZ80=3,G80,0)</f>
        <v>0</v>
      </c>
      <c r="BD80" s="168">
        <f>IF(AZ80=4,G80,0)</f>
        <v>0</v>
      </c>
      <c r="BE80" s="168">
        <f>IF(AZ80=5,G80,0)</f>
        <v>0</v>
      </c>
      <c r="CA80" s="201">
        <v>8</v>
      </c>
      <c r="CB80" s="201">
        <v>1</v>
      </c>
      <c r="CZ80" s="168">
        <v>0</v>
      </c>
    </row>
    <row r="81" spans="1:57" ht="12.75">
      <c r="A81" s="214"/>
      <c r="B81" s="215" t="s">
        <v>74</v>
      </c>
      <c r="C81" s="216" t="str">
        <f>CONCATENATE(B74," ",C74)</f>
        <v>D96 Přesuny suti a vybouraných hmot</v>
      </c>
      <c r="D81" s="217"/>
      <c r="E81" s="218"/>
      <c r="F81" s="219"/>
      <c r="G81" s="220">
        <f>SUM(G74:G80)</f>
        <v>0</v>
      </c>
      <c r="O81" s="194">
        <v>4</v>
      </c>
      <c r="BA81" s="221">
        <f>SUM(BA74:BA80)</f>
        <v>0</v>
      </c>
      <c r="BB81" s="221">
        <f>SUM(BB74:BB80)</f>
        <v>0</v>
      </c>
      <c r="BC81" s="221">
        <f>SUM(BC74:BC80)</f>
        <v>0</v>
      </c>
      <c r="BD81" s="221">
        <f>SUM(BD74:BD80)</f>
        <v>0</v>
      </c>
      <c r="BE81" s="221">
        <f>SUM(BE74:BE80)</f>
        <v>0</v>
      </c>
    </row>
    <row r="82" ht="12.75">
      <c r="E82" s="168"/>
    </row>
    <row r="83" ht="12.75">
      <c r="E83" s="168"/>
    </row>
    <row r="84" ht="12.75">
      <c r="E84" s="168"/>
    </row>
    <row r="85" ht="12.75">
      <c r="E85" s="168"/>
    </row>
    <row r="86" ht="12.75">
      <c r="E86" s="168"/>
    </row>
    <row r="87" ht="12.75">
      <c r="E87" s="168"/>
    </row>
    <row r="88" ht="12.75">
      <c r="E88" s="168"/>
    </row>
    <row r="89" ht="12.75">
      <c r="E89" s="168"/>
    </row>
    <row r="90" ht="12.75">
      <c r="E90" s="168"/>
    </row>
    <row r="91" ht="12.75">
      <c r="E91" s="168"/>
    </row>
    <row r="92" ht="12.75">
      <c r="E92" s="168"/>
    </row>
    <row r="93" ht="12.75">
      <c r="E93" s="168"/>
    </row>
    <row r="94" ht="12.75">
      <c r="E94" s="168"/>
    </row>
    <row r="95" ht="12.75">
      <c r="E95" s="168"/>
    </row>
    <row r="96" ht="12.75">
      <c r="E96" s="168"/>
    </row>
    <row r="97" ht="12.75">
      <c r="E97" s="168"/>
    </row>
    <row r="98" ht="12.75">
      <c r="E98" s="168"/>
    </row>
    <row r="99" ht="12.75">
      <c r="E99" s="168"/>
    </row>
    <row r="100" ht="12.75">
      <c r="E100" s="168"/>
    </row>
    <row r="101" ht="12.75">
      <c r="E101" s="168"/>
    </row>
    <row r="102" ht="12.75">
      <c r="E102" s="168"/>
    </row>
    <row r="103" ht="12.75">
      <c r="E103" s="168"/>
    </row>
    <row r="104" ht="12.75">
      <c r="E104" s="168"/>
    </row>
    <row r="105" spans="1:7" ht="12.75">
      <c r="A105" s="222"/>
      <c r="B105" s="222"/>
      <c r="C105" s="222"/>
      <c r="D105" s="222"/>
      <c r="E105" s="222"/>
      <c r="F105" s="222"/>
      <c r="G105" s="222"/>
    </row>
    <row r="106" spans="1:7" ht="12.75">
      <c r="A106" s="222"/>
      <c r="B106" s="222"/>
      <c r="C106" s="222"/>
      <c r="D106" s="222"/>
      <c r="E106" s="222"/>
      <c r="F106" s="222"/>
      <c r="G106" s="222"/>
    </row>
    <row r="107" spans="1:7" ht="12.75">
      <c r="A107" s="222"/>
      <c r="B107" s="222"/>
      <c r="C107" s="222"/>
      <c r="D107" s="222"/>
      <c r="E107" s="222"/>
      <c r="F107" s="222"/>
      <c r="G107" s="222"/>
    </row>
    <row r="108" spans="1:7" ht="12.75">
      <c r="A108" s="222"/>
      <c r="B108" s="222"/>
      <c r="C108" s="222"/>
      <c r="D108" s="222"/>
      <c r="E108" s="222"/>
      <c r="F108" s="222"/>
      <c r="G108" s="222"/>
    </row>
    <row r="109" ht="12.75">
      <c r="E109" s="168"/>
    </row>
    <row r="110" ht="12.75">
      <c r="E110" s="168"/>
    </row>
    <row r="111" ht="12.75">
      <c r="E111" s="168"/>
    </row>
    <row r="112" ht="12.75">
      <c r="E112" s="168"/>
    </row>
    <row r="113" ht="12.75">
      <c r="E113" s="168"/>
    </row>
    <row r="114" ht="12.75">
      <c r="E114" s="168"/>
    </row>
    <row r="115" ht="12.75">
      <c r="E115" s="168"/>
    </row>
    <row r="116" ht="12.75">
      <c r="E116" s="168"/>
    </row>
    <row r="117" ht="12.75">
      <c r="E117" s="168"/>
    </row>
    <row r="118" ht="12.75">
      <c r="E118" s="168"/>
    </row>
    <row r="119" ht="12.75">
      <c r="E119" s="168"/>
    </row>
    <row r="120" ht="12.75">
      <c r="E120" s="168"/>
    </row>
    <row r="121" ht="12.75">
      <c r="E121" s="168"/>
    </row>
    <row r="122" ht="12.75">
      <c r="E122" s="168"/>
    </row>
    <row r="123" ht="12.75">
      <c r="E123" s="168"/>
    </row>
    <row r="124" ht="12.75">
      <c r="E124" s="168"/>
    </row>
    <row r="125" ht="12.75">
      <c r="E125" s="168"/>
    </row>
    <row r="126" ht="12.75">
      <c r="E126" s="168"/>
    </row>
    <row r="127" ht="12.75">
      <c r="E127" s="168"/>
    </row>
    <row r="128" ht="12.75">
      <c r="E128" s="168"/>
    </row>
    <row r="129" ht="12.75">
      <c r="E129" s="168"/>
    </row>
    <row r="130" ht="12.75">
      <c r="E130" s="168"/>
    </row>
    <row r="131" ht="12.75">
      <c r="E131" s="168"/>
    </row>
    <row r="132" ht="12.75">
      <c r="E132" s="168"/>
    </row>
    <row r="133" ht="12.75">
      <c r="E133" s="168"/>
    </row>
    <row r="134" ht="12.75">
      <c r="E134" s="168"/>
    </row>
    <row r="135" ht="12.75">
      <c r="E135" s="168"/>
    </row>
    <row r="136" ht="12.75">
      <c r="E136" s="168"/>
    </row>
    <row r="137" ht="12.75">
      <c r="E137" s="168"/>
    </row>
    <row r="138" ht="12.75">
      <c r="E138" s="168"/>
    </row>
    <row r="139" ht="12.75">
      <c r="E139" s="168"/>
    </row>
    <row r="140" spans="1:2" ht="12.75">
      <c r="A140" s="223"/>
      <c r="B140" s="223"/>
    </row>
    <row r="141" spans="1:7" ht="12.75">
      <c r="A141" s="222"/>
      <c r="B141" s="222"/>
      <c r="C141" s="224"/>
      <c r="D141" s="224"/>
      <c r="E141" s="225"/>
      <c r="F141" s="224"/>
      <c r="G141" s="226"/>
    </row>
    <row r="142" spans="1:7" ht="12.75">
      <c r="A142" s="227"/>
      <c r="B142" s="227"/>
      <c r="C142" s="222"/>
      <c r="D142" s="222"/>
      <c r="E142" s="228"/>
      <c r="F142" s="222"/>
      <c r="G142" s="222"/>
    </row>
    <row r="143" spans="1:7" ht="12.75">
      <c r="A143" s="222"/>
      <c r="B143" s="222"/>
      <c r="C143" s="222"/>
      <c r="D143" s="222"/>
      <c r="E143" s="228"/>
      <c r="F143" s="222"/>
      <c r="G143" s="222"/>
    </row>
    <row r="144" spans="1:7" ht="12.75">
      <c r="A144" s="222"/>
      <c r="B144" s="222"/>
      <c r="C144" s="222"/>
      <c r="D144" s="222"/>
      <c r="E144" s="228"/>
      <c r="F144" s="222"/>
      <c r="G144" s="222"/>
    </row>
    <row r="145" spans="1:7" ht="12.75">
      <c r="A145" s="222"/>
      <c r="B145" s="222"/>
      <c r="C145" s="222"/>
      <c r="D145" s="222"/>
      <c r="E145" s="228"/>
      <c r="F145" s="222"/>
      <c r="G145" s="222"/>
    </row>
    <row r="146" spans="1:7" ht="12.75">
      <c r="A146" s="222"/>
      <c r="B146" s="222"/>
      <c r="C146" s="222"/>
      <c r="D146" s="222"/>
      <c r="E146" s="228"/>
      <c r="F146" s="222"/>
      <c r="G146" s="222"/>
    </row>
    <row r="147" spans="1:7" ht="12.75">
      <c r="A147" s="222"/>
      <c r="B147" s="222"/>
      <c r="C147" s="222"/>
      <c r="D147" s="222"/>
      <c r="E147" s="228"/>
      <c r="F147" s="222"/>
      <c r="G147" s="222"/>
    </row>
    <row r="148" spans="1:7" ht="12.75">
      <c r="A148" s="222"/>
      <c r="B148" s="222"/>
      <c r="C148" s="222"/>
      <c r="D148" s="222"/>
      <c r="E148" s="228"/>
      <c r="F148" s="222"/>
      <c r="G148" s="222"/>
    </row>
    <row r="149" spans="1:7" ht="12.75">
      <c r="A149" s="222"/>
      <c r="B149" s="222"/>
      <c r="C149" s="222"/>
      <c r="D149" s="222"/>
      <c r="E149" s="228"/>
      <c r="F149" s="222"/>
      <c r="G149" s="222"/>
    </row>
    <row r="150" spans="1:7" ht="12.75">
      <c r="A150" s="222"/>
      <c r="B150" s="222"/>
      <c r="C150" s="222"/>
      <c r="D150" s="222"/>
      <c r="E150" s="228"/>
      <c r="F150" s="222"/>
      <c r="G150" s="222"/>
    </row>
    <row r="151" spans="1:7" ht="12.75">
      <c r="A151" s="222"/>
      <c r="B151" s="222"/>
      <c r="C151" s="222"/>
      <c r="D151" s="222"/>
      <c r="E151" s="228"/>
      <c r="F151" s="222"/>
      <c r="G151" s="222"/>
    </row>
    <row r="152" spans="1:7" ht="12.75">
      <c r="A152" s="222"/>
      <c r="B152" s="222"/>
      <c r="C152" s="222"/>
      <c r="D152" s="222"/>
      <c r="E152" s="228"/>
      <c r="F152" s="222"/>
      <c r="G152" s="222"/>
    </row>
    <row r="153" spans="1:7" ht="12.75">
      <c r="A153" s="222"/>
      <c r="B153" s="222"/>
      <c r="C153" s="222"/>
      <c r="D153" s="222"/>
      <c r="E153" s="228"/>
      <c r="F153" s="222"/>
      <c r="G153" s="222"/>
    </row>
    <row r="154" spans="1:7" ht="12.75">
      <c r="A154" s="222"/>
      <c r="B154" s="222"/>
      <c r="C154" s="222"/>
      <c r="D154" s="222"/>
      <c r="E154" s="228"/>
      <c r="F154" s="222"/>
      <c r="G154" s="222"/>
    </row>
  </sheetData>
  <sheetProtection/>
  <mergeCells count="23">
    <mergeCell ref="C64:D64"/>
    <mergeCell ref="C68:G68"/>
    <mergeCell ref="C70:G70"/>
    <mergeCell ref="C71:D71"/>
    <mergeCell ref="C42:D42"/>
    <mergeCell ref="C43:D43"/>
    <mergeCell ref="C46:D46"/>
    <mergeCell ref="C48:D48"/>
    <mergeCell ref="C57:D57"/>
    <mergeCell ref="C59:D59"/>
    <mergeCell ref="C28:D28"/>
    <mergeCell ref="C31:D31"/>
    <mergeCell ref="C34:D34"/>
    <mergeCell ref="C36:D36"/>
    <mergeCell ref="C13:G13"/>
    <mergeCell ref="C15:G15"/>
    <mergeCell ref="C17:G17"/>
    <mergeCell ref="C19:G19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Lagnerová</dc:creator>
  <cp:keywords/>
  <dc:description/>
  <cp:lastModifiedBy>Marcela Lagnerová</cp:lastModifiedBy>
  <cp:lastPrinted>2018-05-07T01:23:21Z</cp:lastPrinted>
  <dcterms:created xsi:type="dcterms:W3CDTF">2018-05-07T01:22:45Z</dcterms:created>
  <dcterms:modified xsi:type="dcterms:W3CDTF">2018-05-07T01:24:04Z</dcterms:modified>
  <cp:category/>
  <cp:version/>
  <cp:contentType/>
  <cp:contentStatus/>
</cp:coreProperties>
</file>