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1 2 KL" sheetId="1" r:id="rId1"/>
    <sheet name="1 2 Rek" sheetId="2" r:id="rId2"/>
    <sheet name="1 2 Pol" sheetId="3" r:id="rId3"/>
  </sheets>
  <definedNames>
    <definedName name="_xlnm.Print_Titles" localSheetId="2">'1 2 Pol'!$1:$6</definedName>
    <definedName name="_xlnm.Print_Titles" localSheetId="1">'1 2 Rek'!$1:$6</definedName>
    <definedName name="_xlnm.Print_Area" localSheetId="0">'1 2 KL'!$A$1:$G$45</definedName>
    <definedName name="_xlnm.Print_Area" localSheetId="2">'1 2 Pol'!$A$1:$G$63</definedName>
    <definedName name="_xlnm.Print_Area" localSheetId="1">'1 2 Rek'!$A$1:$I$27</definedName>
    <definedName name="solver_lin" localSheetId="2" hidden="1">0</definedName>
    <definedName name="solver_num" localSheetId="2" hidden="1">0</definedName>
    <definedName name="solver_opt" localSheetId="2" hidden="1">'1 2 Pol'!#REF!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<sst xmlns="http://schemas.openxmlformats.org/spreadsheetml/2006/main" count="270" uniqueCount="192">
  <si>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</si>
  <si>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</si>
  <si>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</si>
  <si>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</si>
  <si>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</si>
  <si>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</si>
  <si>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</si>
  <si>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</si>
  <si>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</si>
  <si>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</si>
  <si>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</si>
  <si>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</si>
  <si>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</si>
  <si>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</si>
  <si>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</si>
  <si>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</si>
  <si>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</si>
  <si>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</si>
  <si>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</si>
  <si>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</si>
  <si>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</si>
  <si>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</si>
  <si>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</si>
  <si>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</si>
  <si>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</si>
  <si>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</si>
  <si>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</si>
  <si>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</si>
  <si>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</si>
  <si>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</si>
  <si>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</si>
  <si>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</si>
  <si>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</si>
  <si>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</si>
  <si>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</si>
  <si>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</si>
  <si>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</si>
  <si>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</si>
  <si>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</si>
  <si>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</si>
  <si>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</si>
  <si>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</si>
  <si>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</si>
  <si>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</si>
  <si>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</si>
  <si>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</si>
  <si>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</si>
  <si>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</si>
  <si>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</si>
  <si>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</si>
  <si>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</si>
  <si>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</si>
  <si>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</si>
  <si>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</si>
  <si>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</si>
  <si>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</si>
  <si>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</si>
  <si>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</si>
  <si>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</si>
  <si>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</si>
  <si>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</si>
  <si>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</si>
  <si>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</si>
  <si>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</si>
  <si>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</si>
  <si>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</si>
  <si>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</si>
  <si>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</si>
  <si>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</si>
  <si>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</si>
  <si>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</si>
  <si>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</si>
  <si>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</si>
  <si>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</si>
  <si>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</si>
  <si>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</si>
  <si>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</si>
  <si>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</si>
  <si>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</si>
  <si>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</si>
  <si>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15 007</t>
  </si>
  <si>
    <t>Mariánské Radčice, parkovací plocha u čp. 54</t>
  </si>
  <si>
    <t>15 007 Mariánské Radčice, parkovací plocha u čp. 54</t>
  </si>
  <si>
    <t>Parkovací plocha u čp. 54</t>
  </si>
  <si>
    <t>1 Parkovací plocha u čp. 54</t>
  </si>
  <si>
    <t>2</t>
  </si>
  <si>
    <t>Parkovací plocha u čp. 54 - šikmé stání (6)</t>
  </si>
  <si>
    <t>1 Zemní práce</t>
  </si>
  <si>
    <t>111212111R00</t>
  </si>
  <si>
    <t xml:space="preserve">Odstranění nevhod. dřevin výšky do 1m, svah do 1:5 </t>
  </si>
  <si>
    <t>m2</t>
  </si>
  <si>
    <t>0,5*20</t>
  </si>
  <si>
    <t>112101223R00</t>
  </si>
  <si>
    <t>Kácení stromů jehličnatých průměru 40 cm, svah 1:5 - odvoz a likvidaci zajistí obec</t>
  </si>
  <si>
    <t>kus</t>
  </si>
  <si>
    <t>112101224R00</t>
  </si>
  <si>
    <t>Kácení stromů jehličnatých průměru 50 cm, svah 1:5 - odvoz a likvidaci zajistí obec</t>
  </si>
  <si>
    <t>112201113R00</t>
  </si>
  <si>
    <t>Odstranění pařezů o průměru do 40 cm, svah 1:5 - odvoz a likvidaci zajistí obec</t>
  </si>
  <si>
    <t>112201114R00</t>
  </si>
  <si>
    <t>Odstranění pařezů o průměru do 50 cm, svah 1:5 - odvoz a likvidaci zajistí obec</t>
  </si>
  <si>
    <t>113106231R00</t>
  </si>
  <si>
    <t xml:space="preserve">Rozebrání dlažeb v kamenivu </t>
  </si>
  <si>
    <t>22*1,6</t>
  </si>
  <si>
    <t>113202111R00</t>
  </si>
  <si>
    <t xml:space="preserve">Vytrhání obrub z krajníků nebo obrubníků stojatých </t>
  </si>
  <si>
    <t>m</t>
  </si>
  <si>
    <t>22+2,1</t>
  </si>
  <si>
    <t>120001101R00</t>
  </si>
  <si>
    <t xml:space="preserve">Příplatek za ztížení vykopávky v blízkosti vedení </t>
  </si>
  <si>
    <t>m3</t>
  </si>
  <si>
    <t>121112111U00</t>
  </si>
  <si>
    <t xml:space="preserve">Sejmutí ornice tl-15cm ručně -50m </t>
  </si>
  <si>
    <t>3,6*22*0,1</t>
  </si>
  <si>
    <t>122201101R00</t>
  </si>
  <si>
    <t xml:space="preserve">Odkopávky nezapažené v hor. 3 do 100 m3 </t>
  </si>
  <si>
    <t>3,6*22*0,22</t>
  </si>
  <si>
    <t>122201109R00</t>
  </si>
  <si>
    <t xml:space="preserve">Příplatek za lepivost - odkopávky v hor. 3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</si>
  <si>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</si>
  <si>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</si>
  <si>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</si>
  <si>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</si>
  <si>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17,424*5</t>
  </si>
  <si>
    <t>171201209</t>
  </si>
  <si>
    <t xml:space="preserve">Uložení sypaniny na skl. vč. poplatlu za likvidaci </t>
  </si>
  <si>
    <t>5</t>
  </si>
  <si>
    <t>Komunikace</t>
  </si>
  <si>
    <t>5 Komunikace</t>
  </si>
  <si>
    <t>564113506R00</t>
  </si>
  <si>
    <t xml:space="preserve">Podklad z asf.recyklátu po zhutn.tl.6 cm </t>
  </si>
  <si>
    <t>(2,9*6)*5,2</t>
  </si>
  <si>
    <t>564861111R00</t>
  </si>
  <si>
    <t xml:space="preserve">Podklad ze štěrkodrti po zhutnění tloušťky 20 cm </t>
  </si>
  <si>
    <t>573211111R00</t>
  </si>
  <si>
    <t xml:space="preserve">Postřik živičný spojovací z asfaltu 0,5-0,7 kg/m2 </t>
  </si>
  <si>
    <t>577112115RT3</t>
  </si>
  <si>
    <t xml:space="preserve">Beton asfalt. ACO 11 S modifik. š. do 3 m, tl.6 cm </t>
  </si>
  <si>
    <t>599141111R00</t>
  </si>
  <si>
    <t xml:space="preserve">Vyplnění spár živičnou zálivkou </t>
  </si>
  <si>
    <t>6*2+20,5</t>
  </si>
  <si>
    <t>8</t>
  </si>
  <si>
    <t>Trubní vedení</t>
  </si>
  <si>
    <t>8 Trubní vedení</t>
  </si>
  <si>
    <t>899231111R00</t>
  </si>
  <si>
    <t>Výšková úprava vstupu do 20 cm, zvýšení/snížení mříže</t>
  </si>
  <si>
    <t>899431111R00</t>
  </si>
  <si>
    <t>Výšková úprava do 20 cm, zvýšení/snížení krytu šoupěte</t>
  </si>
  <si>
    <t>91</t>
  </si>
  <si>
    <t>Doplňující práce na komunikaci</t>
  </si>
  <si>
    <t>91 Doplňující práce na komunikaci</t>
  </si>
  <si>
    <t>915611111U00</t>
  </si>
  <si>
    <t xml:space="preserve">Předznačení VDZ liniové </t>
  </si>
  <si>
    <t>20,5+6*7</t>
  </si>
  <si>
    <t>915711111R00</t>
  </si>
  <si>
    <t xml:space="preserve">Vodorovné značení dělících čar 12 cm střík.barvou </t>
  </si>
  <si>
    <t>915712111R00</t>
  </si>
  <si>
    <t xml:space="preserve">Vodorovné značení proužků š.25 cm střík.barvou </t>
  </si>
  <si>
    <t>6*7</t>
  </si>
  <si>
    <t>916131213U00</t>
  </si>
  <si>
    <t xml:space="preserve">Osaz sil bet stoj obruba+opěra bet </t>
  </si>
  <si>
    <t>6*2+17,4</t>
  </si>
  <si>
    <t>919735112R00</t>
  </si>
  <si>
    <t xml:space="preserve">Řezání stávajícího živičného krytu tl. 5 - 10 cm </t>
  </si>
  <si>
    <t>20,5</t>
  </si>
  <si>
    <t>59217503</t>
  </si>
  <si>
    <t>Obrubník Best MONO I přírodní 100x15/12x30 cm</t>
  </si>
  <si>
    <t>29,4*1,01</t>
  </si>
  <si>
    <t>99</t>
  </si>
  <si>
    <t>Staveništní přesun hmot</t>
  </si>
  <si>
    <t>99 Staveništní přesun hmot</t>
  </si>
  <si>
    <t>998225111R00</t>
  </si>
  <si>
    <t xml:space="preserve">Přesun hmot, pozemní komunikace, kryt živičný </t>
  </si>
  <si>
    <t>t</t>
  </si>
  <si>
    <t>D96</t>
  </si>
  <si>
    <t>Přesuny suti a vybouraných hmot</t>
  </si>
  <si>
    <t>D96 Přesuny suti a vybouraných hmot</t>
  </si>
  <si>
    <t>997013831U00</t>
  </si>
  <si>
    <t xml:space="preserve">Skládkovné směsný odpad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</si>
  <si>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</si>
  <si>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</si>
  <si>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</si>
  <si>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</si>
  <si>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</si>
  <si>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</si>
  <si>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</si>
  <si>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</si>
  <si>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</si>
  <si>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</si>
  <si>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</si>
  <si>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</si>
  <si>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Mariánské Radčice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</si>
</sst>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/>
    </xf>
    <xf numFmtId="0" fontId="7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Continuous"/>
    </xf>
    <xf numFmtId="49" fontId="5" fillId="33" borderId="13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centerContinuous"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7" fillId="0" borderId="16" xfId="0" applyFont="1" applyBorder="1" applyAlignment="1">
      <alignment/>
    </xf>
    <xf numFmtId="49" fontId="4" fillId="0" borderId="20" xfId="0" applyNumberFormat="1" applyFont="1" applyBorder="1" applyAlignment="1">
      <alignment horizontal="left"/>
    </xf>
    <xf numFmtId="49" fontId="7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20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7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7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Continuous"/>
    </xf>
    <xf numFmtId="0" fontId="7" fillId="33" borderId="30" xfId="0" applyFont="1" applyFill="1" applyBorder="1" applyAlignment="1">
      <alignment horizontal="centerContinuous"/>
    </xf>
    <xf numFmtId="0" fontId="2" fillId="33" borderId="30" xfId="0" applyFont="1" applyFill="1" applyBorder="1" applyAlignment="1">
      <alignment horizontal="centerContinuous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 shrinkToFit="1"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65" fontId="2" fillId="0" borderId="48" xfId="0" applyNumberFormat="1" applyFont="1" applyBorder="1" applyAlignment="1">
      <alignment horizontal="right"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7" xfId="0" applyNumberFormat="1" applyFont="1" applyBorder="1" applyAlignment="1">
      <alignment horizontal="right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justify"/>
    </xf>
    <xf numFmtId="49" fontId="7" fillId="0" borderId="49" xfId="46" applyNumberFormat="1" applyFont="1" applyBorder="1">
      <alignment/>
      <protection/>
    </xf>
    <xf numFmtId="49" fontId="2" fillId="0" borderId="49" xfId="46" applyNumberFormat="1" applyFont="1" applyBorder="1">
      <alignment/>
      <protection/>
    </xf>
    <xf numFmtId="49" fontId="2" fillId="0" borderId="49" xfId="46" applyNumberFormat="1" applyFont="1" applyBorder="1" applyAlignment="1">
      <alignment horizontal="right"/>
      <protection/>
    </xf>
    <xf numFmtId="0" fontId="2" fillId="0" borderId="50" xfId="46" applyFont="1" applyBorder="1">
      <alignment/>
      <protection/>
    </xf>
    <xf numFmtId="49" fontId="2" fillId="0" borderId="49" xfId="0" applyNumberFormat="1" applyFont="1" applyBorder="1" applyAlignment="1">
      <alignment horizontal="left"/>
    </xf>
    <xf numFmtId="0" fontId="2" fillId="0" borderId="51" xfId="0" applyNumberFormat="1" applyFont="1" applyBorder="1" applyAlignment="1">
      <alignment/>
    </xf>
    <xf numFmtId="49" fontId="7" fillId="0" borderId="52" xfId="46" applyNumberFormat="1" applyFont="1" applyBorder="1">
      <alignment/>
      <protection/>
    </xf>
    <xf numFmtId="49" fontId="2" fillId="0" borderId="52" xfId="46" applyNumberFormat="1" applyFont="1" applyBorder="1">
      <alignment/>
      <protection/>
    </xf>
    <xf numFmtId="49" fontId="2" fillId="0" borderId="52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7" fillId="33" borderId="29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3" fontId="2" fillId="0" borderId="43" xfId="0" applyNumberFormat="1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3" fontId="7" fillId="33" borderId="53" xfId="0" applyNumberFormat="1" applyFont="1" applyFill="1" applyBorder="1" applyAlignment="1">
      <alignment/>
    </xf>
    <xf numFmtId="3" fontId="7" fillId="33" borderId="54" xfId="0" applyNumberFormat="1" applyFont="1" applyFill="1" applyBorder="1" applyAlignment="1">
      <alignment/>
    </xf>
    <xf numFmtId="3" fontId="7" fillId="33" borderId="55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1" xfId="0" applyFont="1" applyFill="1" applyBorder="1" applyAlignment="1">
      <alignment/>
    </xf>
    <xf numFmtId="0" fontId="7" fillId="33" borderId="56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0" fontId="2" fillId="0" borderId="25" xfId="0" applyFont="1" applyBorder="1" applyAlignment="1">
      <alignment/>
    </xf>
    <xf numFmtId="3" fontId="2" fillId="0" borderId="34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2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4" fontId="2" fillId="33" borderId="57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2" fillId="0" borderId="49" xfId="46" applyFont="1" applyBorder="1">
      <alignment/>
      <protection/>
    </xf>
    <xf numFmtId="0" fontId="4" fillId="0" borderId="50" xfId="46" applyFont="1" applyBorder="1" applyAlignment="1">
      <alignment horizontal="right"/>
      <protection/>
    </xf>
    <xf numFmtId="49" fontId="2" fillId="0" borderId="49" xfId="46" applyNumberFormat="1" applyFont="1" applyBorder="1" applyAlignment="1">
      <alignment horizontal="left"/>
      <protection/>
    </xf>
    <xf numFmtId="0" fontId="2" fillId="0" borderId="51" xfId="46" applyFont="1" applyBorder="1">
      <alignment/>
      <protection/>
    </xf>
    <xf numFmtId="0" fontId="2" fillId="0" borderId="52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9" xfId="46" applyNumberFormat="1" applyFont="1" applyFill="1" applyBorder="1">
      <alignment/>
      <protection/>
    </xf>
    <xf numFmtId="0" fontId="4" fillId="33" borderId="17" xfId="46" applyFont="1" applyFill="1" applyBorder="1" applyAlignment="1">
      <alignment horizontal="center"/>
      <protection/>
    </xf>
    <xf numFmtId="0" fontId="4" fillId="33" borderId="17" xfId="46" applyNumberFormat="1" applyFont="1" applyFill="1" applyBorder="1" applyAlignment="1">
      <alignment horizontal="center"/>
      <protection/>
    </xf>
    <xf numFmtId="0" fontId="4" fillId="33" borderId="19" xfId="46" applyFont="1" applyFill="1" applyBorder="1" applyAlignment="1">
      <alignment horizontal="center"/>
      <protection/>
    </xf>
    <xf numFmtId="0" fontId="4" fillId="33" borderId="19" xfId="46" applyFont="1" applyFill="1" applyBorder="1" applyAlignment="1">
      <alignment horizontal="center" wrapText="1"/>
      <protection/>
    </xf>
    <xf numFmtId="0" fontId="7" fillId="0" borderId="58" xfId="46" applyFont="1" applyBorder="1" applyAlignment="1">
      <alignment horizontal="center"/>
      <protection/>
    </xf>
    <xf numFmtId="49" fontId="7" fillId="0" borderId="58" xfId="46" applyNumberFormat="1" applyFont="1" applyBorder="1" applyAlignment="1">
      <alignment horizontal="left"/>
      <protection/>
    </xf>
    <xf numFmtId="0" fontId="7" fillId="0" borderId="59" xfId="46" applyFont="1" applyBorder="1">
      <alignment/>
      <protection/>
    </xf>
    <xf numFmtId="0" fontId="2" fillId="0" borderId="18" xfId="46" applyFont="1" applyBorder="1" applyAlignment="1">
      <alignment horizontal="center"/>
      <protection/>
    </xf>
    <xf numFmtId="0" fontId="2" fillId="0" borderId="18" xfId="46" applyNumberFormat="1" applyFont="1" applyBorder="1" applyAlignment="1">
      <alignment horizontal="right"/>
      <protection/>
    </xf>
    <xf numFmtId="0" fontId="2" fillId="0" borderId="17" xfId="46" applyNumberFormat="1" applyFont="1" applyBorder="1">
      <alignment/>
      <protection/>
    </xf>
    <xf numFmtId="0" fontId="2" fillId="0" borderId="60" xfId="46" applyNumberFormat="1" applyFont="1" applyFill="1" applyBorder="1">
      <alignment/>
      <protection/>
    </xf>
    <xf numFmtId="0" fontId="2" fillId="0" borderId="48" xfId="46" applyNumberFormat="1" applyFont="1" applyFill="1" applyBorder="1">
      <alignment/>
      <protection/>
    </xf>
    <xf numFmtId="0" fontId="2" fillId="0" borderId="60" xfId="46" applyFont="1" applyFill="1" applyBorder="1">
      <alignment/>
      <protection/>
    </xf>
    <xf numFmtId="0" fontId="2" fillId="0" borderId="48" xfId="46" applyFont="1" applyFill="1" applyBorder="1">
      <alignment/>
      <protection/>
    </xf>
    <xf numFmtId="0" fontId="12" fillId="0" borderId="0" xfId="46" applyFont="1">
      <alignment/>
      <protection/>
    </xf>
    <xf numFmtId="0" fontId="8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vertical="top"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168" fontId="8" fillId="0" borderId="61" xfId="46" applyNumberFormat="1" applyFont="1" applyBorder="1">
      <alignment/>
      <protection/>
    </xf>
    <xf numFmtId="4" fontId="8" fillId="0" borderId="48" xfId="46" applyNumberFormat="1" applyFont="1" applyBorder="1">
      <alignment/>
      <protection/>
    </xf>
    <xf numFmtId="0" fontId="4" fillId="0" borderId="58" xfId="46" applyFont="1" applyBorder="1" applyAlignment="1">
      <alignment horizontal="center"/>
      <protection/>
    </xf>
    <xf numFmtId="4" fontId="2" fillId="0" borderId="22" xfId="46" applyNumberFormat="1" applyFont="1" applyBorder="1">
      <alignment/>
      <protection/>
    </xf>
    <xf numFmtId="0" fontId="13" fillId="0" borderId="0" xfId="46" applyFont="1" applyAlignment="1">
      <alignment wrapText="1"/>
      <protection/>
    </xf>
    <xf numFmtId="49" fontId="4" fillId="0" borderId="58" xfId="46" applyNumberFormat="1" applyFont="1" applyBorder="1" applyAlignment="1">
      <alignment horizontal="right"/>
      <protection/>
    </xf>
    <xf numFmtId="4" fontId="14" fillId="34" borderId="62" xfId="46" applyNumberFormat="1" applyFont="1" applyFill="1" applyBorder="1" applyAlignment="1">
      <alignment horizontal="right" wrapText="1"/>
      <protection/>
    </xf>
    <xf numFmtId="0" fontId="14" fillId="34" borderId="42" xfId="46" applyFont="1" applyFill="1" applyBorder="1" applyAlignment="1">
      <alignment horizontal="left" wrapText="1"/>
      <protection/>
    </xf>
    <xf numFmtId="0" fontId="14" fillId="0" borderId="22" xfId="0" applyFont="1" applyBorder="1" applyAlignment="1">
      <alignment horizontal="right"/>
    </xf>
    <xf numFmtId="0" fontId="2" fillId="0" borderId="42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19" xfId="46" applyFont="1" applyFill="1" applyBorder="1" applyAlignment="1">
      <alignment horizontal="center"/>
      <protection/>
    </xf>
    <xf numFmtId="49" fontId="16" fillId="33" borderId="19" xfId="46" applyNumberFormat="1" applyFont="1" applyFill="1" applyBorder="1" applyAlignment="1">
      <alignment horizontal="left"/>
      <protection/>
    </xf>
    <xf numFmtId="0" fontId="16" fillId="33" borderId="59" xfId="46" applyFont="1" applyFill="1" applyBorder="1">
      <alignment/>
      <protection/>
    </xf>
    <xf numFmtId="0" fontId="2" fillId="33" borderId="18" xfId="46" applyFont="1" applyFill="1" applyBorder="1" applyAlignment="1">
      <alignment horizontal="center"/>
      <protection/>
    </xf>
    <xf numFmtId="4" fontId="2" fillId="33" borderId="18" xfId="46" applyNumberFormat="1" applyFont="1" applyFill="1" applyBorder="1" applyAlignment="1">
      <alignment horizontal="right"/>
      <protection/>
    </xf>
    <xf numFmtId="4" fontId="2" fillId="33" borderId="17" xfId="46" applyNumberFormat="1" applyFont="1" applyFill="1" applyBorder="1" applyAlignment="1">
      <alignment horizontal="right"/>
      <protection/>
    </xf>
    <xf numFmtId="4" fontId="7" fillId="33" borderId="19" xfId="46" applyNumberFormat="1" applyFont="1" applyFill="1" applyBorder="1">
      <alignment/>
      <protection/>
    </xf>
    <xf numFmtId="0" fontId="2" fillId="33" borderId="18" xfId="46" applyFont="1" applyFill="1" applyBorder="1">
      <alignment/>
      <protection/>
    </xf>
    <xf numFmtId="4" fontId="7" fillId="33" borderId="17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7" fillId="0" borderId="0" xfId="46" applyFont="1" applyAlignment="1">
      <alignment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7" fontId="2" fillId="0" borderId="59" xfId="0" applyNumberFormat="1" applyFont="1" applyBorder="1" applyAlignment="1">
      <alignment horizontal="right" indent="2"/>
    </xf>
    <xf numFmtId="167" fontId="2" fillId="0" borderId="24" xfId="0" applyNumberFormat="1" applyFont="1" applyBorder="1" applyAlignment="1">
      <alignment horizontal="right" indent="2"/>
    </xf>
    <xf numFmtId="167" fontId="6" fillId="33" borderId="64" xfId="0" applyNumberFormat="1" applyFont="1" applyFill="1" applyBorder="1" applyAlignment="1">
      <alignment horizontal="right" indent="2"/>
    </xf>
    <xf numFmtId="167" fontId="6" fillId="33" borderId="5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2" fillId="0" borderId="37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65" xfId="46" applyFont="1" applyBorder="1" applyAlignment="1">
      <alignment horizontal="center"/>
      <protection/>
    </xf>
    <xf numFmtId="0" fontId="2" fillId="0" borderId="66" xfId="46" applyFont="1" applyBorder="1" applyAlignment="1">
      <alignment horizontal="center"/>
      <protection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left"/>
      <protection/>
    </xf>
    <xf numFmtId="0" fontId="2" fillId="0" borderId="52" xfId="46" applyFont="1" applyBorder="1" applyAlignment="1">
      <alignment horizontal="left"/>
      <protection/>
    </xf>
    <xf numFmtId="0" fontId="2" fillId="0" borderId="70" xfId="46" applyFont="1" applyBorder="1" applyAlignment="1">
      <alignment horizontal="left"/>
      <protection/>
    </xf>
    <xf numFmtId="3" fontId="7" fillId="33" borderId="38" xfId="0" applyNumberFormat="1" applyFont="1" applyFill="1" applyBorder="1" applyAlignment="1">
      <alignment horizontal="right"/>
    </xf>
    <xf numFmtId="3" fontId="7" fillId="33" borderId="57" xfId="0" applyNumberFormat="1" applyFont="1" applyFill="1" applyBorder="1" applyAlignment="1">
      <alignment horizontal="right"/>
    </xf>
    <xf numFmtId="49" fontId="14" fillId="34" borderId="71" xfId="46" applyNumberFormat="1" applyFont="1" applyFill="1" applyBorder="1" applyAlignment="1">
      <alignment horizontal="left" wrapText="1"/>
      <protection/>
    </xf>
    <xf numFmtId="49" fontId="15" fillId="0" borderId="72" xfId="0" applyNumberFormat="1" applyFont="1" applyBorder="1" applyAlignment="1">
      <alignment horizontal="left" wrapText="1"/>
    </xf>
    <xf numFmtId="0" fontId="9" fillId="0" borderId="0" xfId="46" applyFont="1" applyAlignment="1">
      <alignment horizontal="center"/>
      <protection/>
    </xf>
    <xf numFmtId="49" fontId="2" fillId="0" borderId="67" xfId="46" applyNumberFormat="1" applyFont="1" applyBorder="1" applyAlignment="1">
      <alignment horizontal="center"/>
      <protection/>
    </xf>
    <xf numFmtId="0" fontId="2" fillId="0" borderId="69" xfId="46" applyFont="1" applyBorder="1" applyAlignment="1">
      <alignment horizontal="center" shrinkToFit="1"/>
      <protection/>
    </xf>
    <xf numFmtId="0" fontId="2" fillId="0" borderId="52" xfId="46" applyFont="1" applyBorder="1" applyAlignment="1">
      <alignment horizontal="center" shrinkToFit="1"/>
      <protection/>
    </xf>
    <xf numFmtId="0" fontId="2" fillId="0" borderId="70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" t="s">
        <v>78</v>
      </c>
      <c r="B1" s="7"/>
      <c r="C1" s="7"/>
      <c r="D1" s="7"/>
      <c r="E1" s="7"/>
      <c r="F1" s="7"/>
      <c r="G1" s="7"/>
    </row>
    <row r="2" spans="1:7" ht="12.75" customHeight="1">
      <c r="A2" s="8" t="s">
        <v>9</v>
      </c>
      <c r="B2" s="9"/>
      <c r="C2" s="10" t="s">
        <v>85</v>
      </c>
      <c r="D2" s="10" t="s">
        <v>86</v>
      </c>
      <c r="E2" s="11"/>
      <c r="F2" s="12" t="s">
        <v>10</v>
      </c>
      <c r="G2" s="13"/>
    </row>
    <row r="3" spans="1:7" ht="3" customHeight="1" hidden="1">
      <c r="A3" s="14"/>
      <c r="B3" s="15"/>
      <c r="C3" s="16"/>
      <c r="D3" s="16"/>
      <c r="E3" s="17"/>
      <c r="F3" s="18"/>
      <c r="G3" s="19"/>
    </row>
    <row r="4" spans="1:7" ht="12" customHeight="1">
      <c r="A4" s="20" t="s">
        <v>11</v>
      </c>
      <c r="B4" s="15"/>
      <c r="C4" s="16"/>
      <c r="D4" s="16"/>
      <c r="E4" s="17"/>
      <c r="F4" s="18" t="s">
        <v>12</v>
      </c>
      <c r="G4" s="21"/>
    </row>
    <row r="5" spans="1:7" ht="12.75" customHeight="1">
      <c r="A5" s="22" t="s">
        <v>75</v>
      </c>
      <c r="B5" s="23"/>
      <c r="C5" s="24" t="s">
        <v>83</v>
      </c>
      <c r="D5" s="25"/>
      <c r="E5" s="23"/>
      <c r="F5" s="18" t="s">
        <v>13</v>
      </c>
      <c r="G5" s="19"/>
    </row>
    <row r="6" spans="1:15" ht="12.75" customHeight="1">
      <c r="A6" s="20" t="s">
        <v>14</v>
      </c>
      <c r="B6" s="15"/>
      <c r="C6" s="16"/>
      <c r="D6" s="16"/>
      <c r="E6" s="17"/>
      <c r="F6" s="26" t="s">
        <v>15</v>
      </c>
      <c r="G6" s="27"/>
      <c r="O6" s="28"/>
    </row>
    <row r="7" spans="1:7" ht="12.75" customHeight="1">
      <c r="A7" s="29" t="s">
        <v>80</v>
      </c>
      <c r="B7" s="30"/>
      <c r="C7" s="31" t="s">
        <v>81</v>
      </c>
      <c r="D7" s="32"/>
      <c r="E7" s="32"/>
      <c r="F7" s="33" t="s">
        <v>16</v>
      </c>
      <c r="G7" s="27">
        <f>IF(G6=0,,ROUND((F30+F32)/G6,1))</f>
        <v>0</v>
      </c>
    </row>
    <row r="8" spans="1:9" ht="12.75">
      <c r="A8" s="34" t="s">
        <v>17</v>
      </c>
      <c r="B8" s="18"/>
      <c r="C8" s="216"/>
      <c r="D8" s="216"/>
      <c r="E8" s="217"/>
      <c r="F8" s="35" t="s">
        <v>18</v>
      </c>
      <c r="G8" s="36"/>
      <c r="H8" s="37"/>
      <c r="I8" s="38"/>
    </row>
    <row r="9" spans="1:8" ht="12.75">
      <c r="A9" s="34" t="s">
        <v>19</v>
      </c>
      <c r="B9" s="18"/>
      <c r="C9" s="216"/>
      <c r="D9" s="216"/>
      <c r="E9" s="217"/>
      <c r="F9" s="18"/>
      <c r="G9" s="39"/>
      <c r="H9" s="40"/>
    </row>
    <row r="10" spans="1:8" ht="12.75">
      <c r="A10" s="34" t="s">
        <v>20</v>
      </c>
      <c r="B10" s="18"/>
      <c r="C10" s="216" t="s">
        <v>191</v>
      </c>
      <c r="D10" s="216"/>
      <c r="E10" s="216"/>
      <c r="F10" s="41"/>
      <c r="G10" s="42"/>
      <c r="H10" s="43"/>
    </row>
    <row r="11" spans="1:57" ht="13.5" customHeight="1">
      <c r="A11" s="34" t="s">
        <v>21</v>
      </c>
      <c r="B11" s="18"/>
      <c r="C11" s="216"/>
      <c r="D11" s="216"/>
      <c r="E11" s="216"/>
      <c r="F11" s="44" t="s">
        <v>22</v>
      </c>
      <c r="G11" s="45"/>
      <c r="H11" s="40"/>
      <c r="BA11" s="46"/>
      <c r="BB11" s="46"/>
      <c r="BC11" s="46"/>
      <c r="BD11" s="46"/>
      <c r="BE11" s="46"/>
    </row>
    <row r="12" spans="1:8" ht="12.75" customHeight="1">
      <c r="A12" s="47" t="s">
        <v>23</v>
      </c>
      <c r="B12" s="15"/>
      <c r="C12" s="218"/>
      <c r="D12" s="218"/>
      <c r="E12" s="218"/>
      <c r="F12" s="48" t="s">
        <v>24</v>
      </c>
      <c r="G12" s="49"/>
      <c r="H12" s="40"/>
    </row>
    <row r="13" spans="1:8" ht="28.5" customHeight="1" thickBot="1">
      <c r="A13" s="50" t="s">
        <v>25</v>
      </c>
      <c r="B13" s="51"/>
      <c r="C13" s="51"/>
      <c r="D13" s="51"/>
      <c r="E13" s="52"/>
      <c r="F13" s="52"/>
      <c r="G13" s="53"/>
      <c r="H13" s="40"/>
    </row>
    <row r="14" spans="1:7" ht="17.25" customHeight="1" thickBot="1">
      <c r="A14" s="54" t="s">
        <v>26</v>
      </c>
      <c r="B14" s="55"/>
      <c r="C14" s="56"/>
      <c r="D14" s="57" t="s">
        <v>27</v>
      </c>
      <c r="E14" s="58"/>
      <c r="F14" s="58"/>
      <c r="G14" s="56"/>
    </row>
    <row r="15" spans="1:7" ht="15.75" customHeight="1">
      <c r="A15" s="59"/>
      <c r="B15" s="60" t="s">
        <v>28</v>
      </c>
      <c r="C15" s="61">
        <f>'1 2 Rek'!E13</f>
        <v>0</v>
      </c>
      <c r="D15" s="62" t="str">
        <f>'1 2 Rek'!A18</f>
        <v>Ztížené výrobní podmínky</v>
      </c>
      <c r="E15" s="63"/>
      <c r="F15" s="64"/>
      <c r="G15" s="61">
        <f>'1 2 Rek'!I18</f>
        <v>0</v>
      </c>
    </row>
    <row r="16" spans="1:7" ht="15.75" customHeight="1">
      <c r="A16" s="59" t="s">
        <v>29</v>
      </c>
      <c r="B16" s="60" t="s">
        <v>30</v>
      </c>
      <c r="C16" s="61">
        <f>'1 2 Rek'!F13</f>
        <v>0</v>
      </c>
      <c r="D16" s="14" t="str">
        <f>'1 2 Rek'!A19</f>
        <v>Oborová přirážka</v>
      </c>
      <c r="E16" s="65"/>
      <c r="F16" s="66"/>
      <c r="G16" s="61">
        <f>'1 2 Rek'!I19</f>
        <v>0</v>
      </c>
    </row>
    <row r="17" spans="1:7" ht="15.75" customHeight="1">
      <c r="A17" s="59" t="s">
        <v>31</v>
      </c>
      <c r="B17" s="60" t="s">
        <v>32</v>
      </c>
      <c r="C17" s="61">
        <f>'1 2 Rek'!H13</f>
        <v>0</v>
      </c>
      <c r="D17" s="14" t="str">
        <f>'1 2 Rek'!A20</f>
        <v>Přesun stavebních kapacit</v>
      </c>
      <c r="E17" s="65"/>
      <c r="F17" s="66"/>
      <c r="G17" s="61">
        <f>'1 2 Rek'!I20</f>
        <v>0</v>
      </c>
    </row>
    <row r="18" spans="1:7" ht="15.75" customHeight="1">
      <c r="A18" s="67" t="s">
        <v>33</v>
      </c>
      <c r="B18" s="68" t="s">
        <v>34</v>
      </c>
      <c r="C18" s="61">
        <f>'1 2 Rek'!G13</f>
        <v>0</v>
      </c>
      <c r="D18" s="14" t="str">
        <f>'1 2 Rek'!A21</f>
        <v>Mimostaveništní doprava</v>
      </c>
      <c r="E18" s="65"/>
      <c r="F18" s="66"/>
      <c r="G18" s="61">
        <f>'1 2 Rek'!I21</f>
        <v>0</v>
      </c>
    </row>
    <row r="19" spans="1:7" ht="15.75" customHeight="1">
      <c r="A19" s="69" t="s">
        <v>35</v>
      </c>
      <c r="B19" s="60"/>
      <c r="C19" s="61">
        <f>SUM(C15:C18)</f>
        <v>0</v>
      </c>
      <c r="D19" s="14" t="str">
        <f>'1 2 Rek'!A22</f>
        <v>Zařízení staveniště</v>
      </c>
      <c r="E19" s="65"/>
      <c r="F19" s="66"/>
      <c r="G19" s="61">
        <f>'1 2 Rek'!I22</f>
        <v>0</v>
      </c>
    </row>
    <row r="20" spans="1:7" ht="15.75" customHeight="1">
      <c r="A20" s="69"/>
      <c r="B20" s="60"/>
      <c r="C20" s="61"/>
      <c r="D20" s="14" t="str">
        <f>'1 2 Rek'!A23</f>
        <v>Provoz investora</v>
      </c>
      <c r="E20" s="65"/>
      <c r="F20" s="66"/>
      <c r="G20" s="61">
        <f>'1 2 Rek'!I23</f>
        <v>0</v>
      </c>
    </row>
    <row r="21" spans="1:7" ht="15.75" customHeight="1">
      <c r="A21" s="69" t="s">
        <v>8</v>
      </c>
      <c r="B21" s="60"/>
      <c r="C21" s="61">
        <f>'1 2 Rek'!I13</f>
        <v>0</v>
      </c>
      <c r="D21" s="14" t="str">
        <f>'1 2 Rek'!A24</f>
        <v>Kompletační činnost (IČD)</v>
      </c>
      <c r="E21" s="65"/>
      <c r="F21" s="66"/>
      <c r="G21" s="61">
        <f>'1 2 Rek'!I24</f>
        <v>0</v>
      </c>
    </row>
    <row r="22" spans="1:7" ht="15.75" customHeight="1">
      <c r="A22" s="70" t="s">
        <v>36</v>
      </c>
      <c r="B22" s="40"/>
      <c r="C22" s="61">
        <f>C19+C21</f>
        <v>0</v>
      </c>
      <c r="D22" s="14" t="s">
        <v>37</v>
      </c>
      <c r="E22" s="65"/>
      <c r="F22" s="66"/>
      <c r="G22" s="61">
        <f>G23-SUM(G15:G21)</f>
        <v>0</v>
      </c>
    </row>
    <row r="23" spans="1:7" ht="15.75" customHeight="1" thickBot="1">
      <c r="A23" s="219" t="s">
        <v>38</v>
      </c>
      <c r="B23" s="220"/>
      <c r="C23" s="71">
        <f>C22+G23</f>
        <v>0</v>
      </c>
      <c r="D23" s="72" t="s">
        <v>39</v>
      </c>
      <c r="E23" s="73"/>
      <c r="F23" s="74"/>
      <c r="G23" s="61">
        <f>'1 2 Rek'!H26</f>
        <v>0</v>
      </c>
    </row>
    <row r="24" spans="1:7" ht="12.75">
      <c r="A24" s="75" t="s">
        <v>40</v>
      </c>
      <c r="B24" s="76"/>
      <c r="C24" s="77"/>
      <c r="D24" s="76" t="s">
        <v>41</v>
      </c>
      <c r="E24" s="76"/>
      <c r="F24" s="78" t="s">
        <v>42</v>
      </c>
      <c r="G24" s="79"/>
    </row>
    <row r="25" spans="1:7" ht="12.75">
      <c r="A25" s="70" t="s">
        <v>43</v>
      </c>
      <c r="B25" s="40"/>
      <c r="C25" s="80"/>
      <c r="D25" s="40" t="s">
        <v>43</v>
      </c>
      <c r="F25" s="81" t="s">
        <v>43</v>
      </c>
      <c r="G25" s="82"/>
    </row>
    <row r="26" spans="1:7" ht="37.5" customHeight="1">
      <c r="A26" s="70" t="s">
        <v>44</v>
      </c>
      <c r="B26" s="83"/>
      <c r="C26" s="80"/>
      <c r="D26" s="40" t="s">
        <v>44</v>
      </c>
      <c r="F26" s="81" t="s">
        <v>44</v>
      </c>
      <c r="G26" s="82"/>
    </row>
    <row r="27" spans="1:7" ht="12.75">
      <c r="A27" s="70"/>
      <c r="B27" s="84"/>
      <c r="C27" s="80"/>
      <c r="D27" s="40"/>
      <c r="F27" s="81"/>
      <c r="G27" s="82"/>
    </row>
    <row r="28" spans="1:7" ht="12.75">
      <c r="A28" s="70" t="s">
        <v>45</v>
      </c>
      <c r="B28" s="40"/>
      <c r="C28" s="80"/>
      <c r="D28" s="81" t="s">
        <v>46</v>
      </c>
      <c r="E28" s="80"/>
      <c r="F28" s="85" t="s">
        <v>46</v>
      </c>
      <c r="G28" s="82"/>
    </row>
    <row r="29" spans="1:7" ht="69" customHeight="1">
      <c r="A29" s="70"/>
      <c r="B29" s="40"/>
      <c r="C29" s="86"/>
      <c r="D29" s="87"/>
      <c r="E29" s="86"/>
      <c r="F29" s="40"/>
      <c r="G29" s="82"/>
    </row>
    <row r="30" spans="1:7" ht="12.75">
      <c r="A30" s="88" t="s">
        <v>2</v>
      </c>
      <c r="B30" s="89"/>
      <c r="C30" s="90">
        <v>21</v>
      </c>
      <c r="D30" s="89" t="s">
        <v>47</v>
      </c>
      <c r="E30" s="91"/>
      <c r="F30" s="211">
        <f>C23-F32</f>
        <v>0</v>
      </c>
      <c r="G30" s="212"/>
    </row>
    <row r="31" spans="1:7" ht="12.75">
      <c r="A31" s="88" t="s">
        <v>48</v>
      </c>
      <c r="B31" s="89"/>
      <c r="C31" s="90">
        <f>C30</f>
        <v>21</v>
      </c>
      <c r="D31" s="89" t="s">
        <v>49</v>
      </c>
      <c r="E31" s="91"/>
      <c r="F31" s="211">
        <f>ROUND(PRODUCT(F30,C31/100),0)</f>
        <v>0</v>
      </c>
      <c r="G31" s="212"/>
    </row>
    <row r="32" spans="1:7" ht="12.75">
      <c r="A32" s="88" t="s">
        <v>2</v>
      </c>
      <c r="B32" s="89"/>
      <c r="C32" s="90">
        <v>0</v>
      </c>
      <c r="D32" s="89" t="s">
        <v>49</v>
      </c>
      <c r="E32" s="91"/>
      <c r="F32" s="211">
        <v>0</v>
      </c>
      <c r="G32" s="212"/>
    </row>
    <row r="33" spans="1:7" ht="12.75">
      <c r="A33" s="88" t="s">
        <v>48</v>
      </c>
      <c r="B33" s="92"/>
      <c r="C33" s="93">
        <f>C32</f>
        <v>0</v>
      </c>
      <c r="D33" s="89" t="s">
        <v>49</v>
      </c>
      <c r="E33" s="66"/>
      <c r="F33" s="211">
        <f>ROUND(PRODUCT(F32,C33/100),0)</f>
        <v>0</v>
      </c>
      <c r="G33" s="212"/>
    </row>
    <row r="34" spans="1:7" s="97" customFormat="1" ht="19.5" customHeight="1" thickBot="1">
      <c r="A34" s="94" t="s">
        <v>50</v>
      </c>
      <c r="B34" s="95"/>
      <c r="C34" s="95"/>
      <c r="D34" s="95"/>
      <c r="E34" s="96"/>
      <c r="F34" s="213">
        <f>ROUND(SUM(F30:F33),0)</f>
        <v>0</v>
      </c>
      <c r="G34" s="214"/>
    </row>
    <row r="36" spans="1:8" ht="12.75">
      <c r="A36" s="2" t="s">
        <v>51</v>
      </c>
      <c r="B36" s="2"/>
      <c r="C36" s="2"/>
      <c r="D36" s="2"/>
      <c r="E36" s="2"/>
      <c r="F36" s="2"/>
      <c r="G36" s="2"/>
      <c r="H36" s="1" t="s">
        <v>0</v>
      </c>
    </row>
    <row r="37" spans="1:8" ht="14.25" customHeight="1">
      <c r="A37" s="2"/>
      <c r="B37" s="215"/>
      <c r="C37" s="215"/>
      <c r="D37" s="215"/>
      <c r="E37" s="215"/>
      <c r="F37" s="215"/>
      <c r="G37" s="215"/>
      <c r="H37" s="1" t="s">
        <v>0</v>
      </c>
    </row>
    <row r="38" spans="1:8" ht="12.75" customHeight="1">
      <c r="A38" s="98"/>
      <c r="B38" s="215"/>
      <c r="C38" s="215"/>
      <c r="D38" s="215"/>
      <c r="E38" s="215"/>
      <c r="F38" s="215"/>
      <c r="G38" s="215"/>
      <c r="H38" s="1" t="s">
        <v>0</v>
      </c>
    </row>
    <row r="39" spans="1:8" ht="12.75">
      <c r="A39" s="98"/>
      <c r="B39" s="215"/>
      <c r="C39" s="215"/>
      <c r="D39" s="215"/>
      <c r="E39" s="215"/>
      <c r="F39" s="215"/>
      <c r="G39" s="215"/>
      <c r="H39" s="1" t="s">
        <v>0</v>
      </c>
    </row>
    <row r="40" spans="1:8" ht="12.75">
      <c r="A40" s="98"/>
      <c r="B40" s="215"/>
      <c r="C40" s="215"/>
      <c r="D40" s="215"/>
      <c r="E40" s="215"/>
      <c r="F40" s="215"/>
      <c r="G40" s="215"/>
      <c r="H40" s="1" t="s">
        <v>0</v>
      </c>
    </row>
    <row r="41" spans="1:8" ht="12.75">
      <c r="A41" s="98"/>
      <c r="B41" s="215"/>
      <c r="C41" s="215"/>
      <c r="D41" s="215"/>
      <c r="E41" s="215"/>
      <c r="F41" s="215"/>
      <c r="G41" s="215"/>
      <c r="H41" s="1" t="s">
        <v>0</v>
      </c>
    </row>
    <row r="42" spans="1:8" ht="12.75">
      <c r="A42" s="98"/>
      <c r="B42" s="215"/>
      <c r="C42" s="215"/>
      <c r="D42" s="215"/>
      <c r="E42" s="215"/>
      <c r="F42" s="215"/>
      <c r="G42" s="215"/>
      <c r="H42" s="1" t="s">
        <v>0</v>
      </c>
    </row>
    <row r="43" spans="1:8" ht="12.75">
      <c r="A43" s="98"/>
      <c r="B43" s="215"/>
      <c r="C43" s="215"/>
      <c r="D43" s="215"/>
      <c r="E43" s="215"/>
      <c r="F43" s="215"/>
      <c r="G43" s="215"/>
      <c r="H43" s="1" t="s">
        <v>0</v>
      </c>
    </row>
    <row r="44" spans="1:8" ht="12.75" customHeight="1">
      <c r="A44" s="98"/>
      <c r="B44" s="215"/>
      <c r="C44" s="215"/>
      <c r="D44" s="215"/>
      <c r="E44" s="215"/>
      <c r="F44" s="215"/>
      <c r="G44" s="215"/>
      <c r="H44" s="1" t="s">
        <v>0</v>
      </c>
    </row>
    <row r="45" spans="1:8" ht="12.75" customHeight="1">
      <c r="A45" s="98"/>
      <c r="B45" s="215"/>
      <c r="C45" s="215"/>
      <c r="D45" s="215"/>
      <c r="E45" s="215"/>
      <c r="F45" s="215"/>
      <c r="G45" s="215"/>
      <c r="H45" s="1" t="s">
        <v>0</v>
      </c>
    </row>
    <row r="46" spans="2:7" ht="12.75">
      <c r="B46" s="210"/>
      <c r="C46" s="210"/>
      <c r="D46" s="210"/>
      <c r="E46" s="210"/>
      <c r="F46" s="210"/>
      <c r="G46" s="210"/>
    </row>
    <row r="47" spans="2:7" ht="12.75">
      <c r="B47" s="210"/>
      <c r="C47" s="210"/>
      <c r="D47" s="210"/>
      <c r="E47" s="210"/>
      <c r="F47" s="210"/>
      <c r="G47" s="210"/>
    </row>
    <row r="48" spans="2:7" ht="12.75">
      <c r="B48" s="210"/>
      <c r="C48" s="210"/>
      <c r="D48" s="210"/>
      <c r="E48" s="210"/>
      <c r="F48" s="210"/>
      <c r="G48" s="210"/>
    </row>
    <row r="49" spans="2:7" ht="12.75">
      <c r="B49" s="210"/>
      <c r="C49" s="210"/>
      <c r="D49" s="210"/>
      <c r="E49" s="210"/>
      <c r="F49" s="210"/>
      <c r="G49" s="210"/>
    </row>
    <row r="50" spans="2:7" ht="12.75">
      <c r="B50" s="210"/>
      <c r="C50" s="210"/>
      <c r="D50" s="210"/>
      <c r="E50" s="210"/>
      <c r="F50" s="210"/>
      <c r="G50" s="210"/>
    </row>
    <row r="51" spans="2:7" ht="12.75">
      <c r="B51" s="210"/>
      <c r="C51" s="210"/>
      <c r="D51" s="210"/>
      <c r="E51" s="210"/>
      <c r="F51" s="210"/>
      <c r="G51" s="210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21" t="s">
        <v>1</v>
      </c>
      <c r="B1" s="222"/>
      <c r="C1" s="99" t="s">
        <v>82</v>
      </c>
      <c r="D1" s="100"/>
      <c r="E1" s="101"/>
      <c r="F1" s="100"/>
      <c r="G1" s="102" t="s">
        <v>52</v>
      </c>
      <c r="H1" s="103" t="s">
        <v>85</v>
      </c>
      <c r="I1" s="104"/>
    </row>
    <row r="2" spans="1:9" ht="13.5" thickBot="1">
      <c r="A2" s="223" t="s">
        <v>53</v>
      </c>
      <c r="B2" s="224"/>
      <c r="C2" s="105" t="s">
        <v>84</v>
      </c>
      <c r="D2" s="106"/>
      <c r="E2" s="107"/>
      <c r="F2" s="106"/>
      <c r="G2" s="225" t="s">
        <v>86</v>
      </c>
      <c r="H2" s="226"/>
      <c r="I2" s="227"/>
    </row>
    <row r="3" ht="13.5" thickTop="1">
      <c r="F3" s="40"/>
    </row>
    <row r="4" spans="1:9" ht="19.5" customHeight="1">
      <c r="A4" s="108" t="s">
        <v>54</v>
      </c>
      <c r="B4" s="109"/>
      <c r="C4" s="109"/>
      <c r="D4" s="109"/>
      <c r="E4" s="110"/>
      <c r="F4" s="109"/>
      <c r="G4" s="109"/>
      <c r="H4" s="109"/>
      <c r="I4" s="109"/>
    </row>
    <row r="5" ht="13.5" thickBot="1"/>
    <row r="6" spans="1:9" s="40" customFormat="1" ht="13.5" thickBot="1">
      <c r="A6" s="111"/>
      <c r="B6" s="112" t="s">
        <v>55</v>
      </c>
      <c r="C6" s="112"/>
      <c r="D6" s="113"/>
      <c r="E6" s="114" t="s">
        <v>4</v>
      </c>
      <c r="F6" s="115" t="s">
        <v>5</v>
      </c>
      <c r="G6" s="115" t="s">
        <v>6</v>
      </c>
      <c r="H6" s="115" t="s">
        <v>7</v>
      </c>
      <c r="I6" s="116" t="s">
        <v>8</v>
      </c>
    </row>
    <row r="7" spans="1:9" s="40" customFormat="1" ht="12.75">
      <c r="A7" s="206" t="str">
        <f>'1 2 Pol'!B7</f>
        <v>1</v>
      </c>
      <c r="B7" s="5" t="str">
        <f>'1 2 Pol'!C7</f>
        <v>Zemní práce</v>
      </c>
      <c r="D7" s="117"/>
      <c r="E7" s="207">
        <f>'1 2 Pol'!BA28</f>
        <v>0</v>
      </c>
      <c r="F7" s="208">
        <f>'1 2 Pol'!BB28</f>
        <v>0</v>
      </c>
      <c r="G7" s="208">
        <f>'1 2 Pol'!BC28</f>
        <v>0</v>
      </c>
      <c r="H7" s="208">
        <f>'1 2 Pol'!BD28</f>
        <v>0</v>
      </c>
      <c r="I7" s="209">
        <f>'1 2 Pol'!BE28</f>
        <v>0</v>
      </c>
    </row>
    <row r="8" spans="1:9" s="40" customFormat="1" ht="12.75">
      <c r="A8" s="206" t="str">
        <f>'1 2 Pol'!B29</f>
        <v>5</v>
      </c>
      <c r="B8" s="5" t="str">
        <f>'1 2 Pol'!C29</f>
        <v>Komunikace</v>
      </c>
      <c r="D8" s="117"/>
      <c r="E8" s="207">
        <f>'1 2 Pol'!BA38</f>
        <v>0</v>
      </c>
      <c r="F8" s="208">
        <f>'1 2 Pol'!BB38</f>
        <v>0</v>
      </c>
      <c r="G8" s="208">
        <f>'1 2 Pol'!BC38</f>
        <v>0</v>
      </c>
      <c r="H8" s="208">
        <f>'1 2 Pol'!BD38</f>
        <v>0</v>
      </c>
      <c r="I8" s="209">
        <f>'1 2 Pol'!BE38</f>
        <v>0</v>
      </c>
    </row>
    <row r="9" spans="1:9" s="40" customFormat="1" ht="12.75">
      <c r="A9" s="206" t="str">
        <f>'1 2 Pol'!B39</f>
        <v>8</v>
      </c>
      <c r="B9" s="5" t="str">
        <f>'1 2 Pol'!C39</f>
        <v>Trubní vedení</v>
      </c>
      <c r="D9" s="117"/>
      <c r="E9" s="207">
        <f>'1 2 Pol'!BA42</f>
        <v>0</v>
      </c>
      <c r="F9" s="208">
        <f>'1 2 Pol'!BB42</f>
        <v>0</v>
      </c>
      <c r="G9" s="208">
        <f>'1 2 Pol'!BC42</f>
        <v>0</v>
      </c>
      <c r="H9" s="208">
        <f>'1 2 Pol'!BD42</f>
        <v>0</v>
      </c>
      <c r="I9" s="209">
        <f>'1 2 Pol'!BE42</f>
        <v>0</v>
      </c>
    </row>
    <row r="10" spans="1:9" s="40" customFormat="1" ht="12.75">
      <c r="A10" s="206" t="str">
        <f>'1 2 Pol'!B43</f>
        <v>91</v>
      </c>
      <c r="B10" s="5" t="str">
        <f>'1 2 Pol'!C43</f>
        <v>Doplňující práce na komunikaci</v>
      </c>
      <c r="D10" s="117"/>
      <c r="E10" s="207">
        <f>'1 2 Pol'!BA55</f>
        <v>0</v>
      </c>
      <c r="F10" s="208">
        <f>'1 2 Pol'!BB55</f>
        <v>0</v>
      </c>
      <c r="G10" s="208">
        <f>'1 2 Pol'!BC55</f>
        <v>0</v>
      </c>
      <c r="H10" s="208">
        <f>'1 2 Pol'!BD55</f>
        <v>0</v>
      </c>
      <c r="I10" s="209">
        <f>'1 2 Pol'!BE55</f>
        <v>0</v>
      </c>
    </row>
    <row r="11" spans="1:9" s="40" customFormat="1" ht="12.75">
      <c r="A11" s="206" t="str">
        <f>'1 2 Pol'!B56</f>
        <v>99</v>
      </c>
      <c r="B11" s="5" t="str">
        <f>'1 2 Pol'!C56</f>
        <v>Staveništní přesun hmot</v>
      </c>
      <c r="D11" s="117"/>
      <c r="E11" s="207">
        <f>'1 2 Pol'!BA58</f>
        <v>0</v>
      </c>
      <c r="F11" s="208">
        <f>'1 2 Pol'!BB58</f>
        <v>0</v>
      </c>
      <c r="G11" s="208">
        <f>'1 2 Pol'!BC58</f>
        <v>0</v>
      </c>
      <c r="H11" s="208">
        <f>'1 2 Pol'!BD58</f>
        <v>0</v>
      </c>
      <c r="I11" s="209">
        <f>'1 2 Pol'!BE58</f>
        <v>0</v>
      </c>
    </row>
    <row r="12" spans="1:9" s="40" customFormat="1" ht="13.5" thickBot="1">
      <c r="A12" s="206" t="str">
        <f>'1 2 Pol'!B59</f>
        <v>D96</v>
      </c>
      <c r="B12" s="5" t="str">
        <f>'1 2 Pol'!C59</f>
        <v>Přesuny suti a vybouraných hmot</v>
      </c>
      <c r="D12" s="117"/>
      <c r="E12" s="207">
        <f>'1 2 Pol'!BA63</f>
        <v>0</v>
      </c>
      <c r="F12" s="208">
        <f>'1 2 Pol'!BB63</f>
        <v>0</v>
      </c>
      <c r="G12" s="208">
        <f>'1 2 Pol'!BC63</f>
        <v>0</v>
      </c>
      <c r="H12" s="208">
        <f>'1 2 Pol'!BD63</f>
        <v>0</v>
      </c>
      <c r="I12" s="209">
        <f>'1 2 Pol'!BE63</f>
        <v>0</v>
      </c>
    </row>
    <row r="13" spans="1:9" s="3" customFormat="1" ht="13.5" thickBot="1">
      <c r="A13" s="118"/>
      <c r="B13" s="119" t="s">
        <v>56</v>
      </c>
      <c r="C13" s="119"/>
      <c r="D13" s="120"/>
      <c r="E13" s="121">
        <f>SUM(E7:E12)</f>
        <v>0</v>
      </c>
      <c r="F13" s="122">
        <f>SUM(F7:F12)</f>
        <v>0</v>
      </c>
      <c r="G13" s="122">
        <f>SUM(G7:G12)</f>
        <v>0</v>
      </c>
      <c r="H13" s="122">
        <f>SUM(H7:H12)</f>
        <v>0</v>
      </c>
      <c r="I13" s="123">
        <f>SUM(I7:I12)</f>
        <v>0</v>
      </c>
    </row>
    <row r="14" spans="1:9" ht="12.75">
      <c r="A14" s="40"/>
      <c r="B14" s="40"/>
      <c r="C14" s="40"/>
      <c r="D14" s="40"/>
      <c r="E14" s="40"/>
      <c r="F14" s="40"/>
      <c r="G14" s="40"/>
      <c r="H14" s="40"/>
      <c r="I14" s="40"/>
    </row>
    <row r="15" spans="1:57" ht="19.5" customHeight="1">
      <c r="A15" s="109" t="s">
        <v>57</v>
      </c>
      <c r="B15" s="109"/>
      <c r="C15" s="109"/>
      <c r="D15" s="109"/>
      <c r="E15" s="109"/>
      <c r="F15" s="109"/>
      <c r="G15" s="124"/>
      <c r="H15" s="109"/>
      <c r="I15" s="109"/>
      <c r="BA15" s="46"/>
      <c r="BB15" s="46"/>
      <c r="BC15" s="46"/>
      <c r="BD15" s="46"/>
      <c r="BE15" s="46"/>
    </row>
    <row r="16" ht="13.5" thickBot="1"/>
    <row r="17" spans="1:9" ht="12.75">
      <c r="A17" s="75" t="s">
        <v>58</v>
      </c>
      <c r="B17" s="76"/>
      <c r="C17" s="76"/>
      <c r="D17" s="125"/>
      <c r="E17" s="126" t="s">
        <v>59</v>
      </c>
      <c r="F17" s="127" t="s">
        <v>3</v>
      </c>
      <c r="G17" s="128" t="s">
        <v>60</v>
      </c>
      <c r="H17" s="129"/>
      <c r="I17" s="130" t="s">
        <v>59</v>
      </c>
    </row>
    <row r="18" spans="1:53" ht="12.75">
      <c r="A18" s="69" t="s">
        <v>183</v>
      </c>
      <c r="B18" s="60"/>
      <c r="C18" s="60"/>
      <c r="D18" s="131"/>
      <c r="E18" s="132"/>
      <c r="F18" s="133"/>
      <c r="G18" s="134">
        <v>0</v>
      </c>
      <c r="H18" s="135"/>
      <c r="I18" s="136">
        <f aca="true" t="shared" si="0" ref="I18:I25">E18+F18*G18/100</f>
        <v>0</v>
      </c>
      <c r="BA18" s="1">
        <v>0</v>
      </c>
    </row>
    <row r="19" spans="1:53" ht="12.75">
      <c r="A19" s="69" t="s">
        <v>184</v>
      </c>
      <c r="B19" s="60"/>
      <c r="C19" s="60"/>
      <c r="D19" s="131"/>
      <c r="E19" s="132"/>
      <c r="F19" s="133"/>
      <c r="G19" s="134">
        <v>0</v>
      </c>
      <c r="H19" s="135"/>
      <c r="I19" s="136">
        <f t="shared" si="0"/>
        <v>0</v>
      </c>
      <c r="BA19" s="1">
        <v>0</v>
      </c>
    </row>
    <row r="20" spans="1:53" ht="12.75">
      <c r="A20" s="69" t="s">
        <v>185</v>
      </c>
      <c r="B20" s="60"/>
      <c r="C20" s="60"/>
      <c r="D20" s="131"/>
      <c r="E20" s="132"/>
      <c r="F20" s="133"/>
      <c r="G20" s="134">
        <v>0</v>
      </c>
      <c r="H20" s="135"/>
      <c r="I20" s="136">
        <f t="shared" si="0"/>
        <v>0</v>
      </c>
      <c r="BA20" s="1">
        <v>0</v>
      </c>
    </row>
    <row r="21" spans="1:53" ht="12.75">
      <c r="A21" s="69" t="s">
        <v>186</v>
      </c>
      <c r="B21" s="60"/>
      <c r="C21" s="60"/>
      <c r="D21" s="131"/>
      <c r="E21" s="132"/>
      <c r="F21" s="133"/>
      <c r="G21" s="134">
        <v>0</v>
      </c>
      <c r="H21" s="135"/>
      <c r="I21" s="136">
        <f t="shared" si="0"/>
        <v>0</v>
      </c>
      <c r="BA21" s="1">
        <v>0</v>
      </c>
    </row>
    <row r="22" spans="1:53" ht="12.75">
      <c r="A22" s="69" t="s">
        <v>187</v>
      </c>
      <c r="B22" s="60"/>
      <c r="C22" s="60"/>
      <c r="D22" s="131"/>
      <c r="E22" s="132"/>
      <c r="F22" s="133"/>
      <c r="G22" s="134">
        <v>0</v>
      </c>
      <c r="H22" s="135"/>
      <c r="I22" s="136">
        <f t="shared" si="0"/>
        <v>0</v>
      </c>
      <c r="BA22" s="1">
        <v>1</v>
      </c>
    </row>
    <row r="23" spans="1:53" ht="12.75">
      <c r="A23" s="69" t="s">
        <v>188</v>
      </c>
      <c r="B23" s="60"/>
      <c r="C23" s="60"/>
      <c r="D23" s="131"/>
      <c r="E23" s="132"/>
      <c r="F23" s="133"/>
      <c r="G23" s="134">
        <v>0</v>
      </c>
      <c r="H23" s="135"/>
      <c r="I23" s="136">
        <f t="shared" si="0"/>
        <v>0</v>
      </c>
      <c r="BA23" s="1">
        <v>1</v>
      </c>
    </row>
    <row r="24" spans="1:53" ht="12.75">
      <c r="A24" s="69" t="s">
        <v>189</v>
      </c>
      <c r="B24" s="60"/>
      <c r="C24" s="60"/>
      <c r="D24" s="131"/>
      <c r="E24" s="132"/>
      <c r="F24" s="133"/>
      <c r="G24" s="134">
        <v>0</v>
      </c>
      <c r="H24" s="135"/>
      <c r="I24" s="136">
        <f t="shared" si="0"/>
        <v>0</v>
      </c>
      <c r="BA24" s="1">
        <v>2</v>
      </c>
    </row>
    <row r="25" spans="1:53" ht="12.75">
      <c r="A25" s="69" t="s">
        <v>190</v>
      </c>
      <c r="B25" s="60"/>
      <c r="C25" s="60"/>
      <c r="D25" s="131"/>
      <c r="E25" s="132"/>
      <c r="F25" s="133"/>
      <c r="G25" s="134">
        <v>0</v>
      </c>
      <c r="H25" s="135"/>
      <c r="I25" s="136">
        <f t="shared" si="0"/>
        <v>0</v>
      </c>
      <c r="BA25" s="1">
        <v>2</v>
      </c>
    </row>
    <row r="26" spans="1:9" ht="13.5" thickBot="1">
      <c r="A26" s="137"/>
      <c r="B26" s="138" t="s">
        <v>61</v>
      </c>
      <c r="C26" s="139"/>
      <c r="D26" s="140"/>
      <c r="E26" s="141"/>
      <c r="F26" s="142"/>
      <c r="G26" s="142"/>
      <c r="H26" s="228">
        <f>SUM(I18:I25)</f>
        <v>0</v>
      </c>
      <c r="I26" s="229"/>
    </row>
    <row r="28" spans="2:9" ht="12.75">
      <c r="B28" s="3"/>
      <c r="F28" s="143"/>
      <c r="G28" s="144"/>
      <c r="H28" s="144"/>
      <c r="I28" s="4"/>
    </row>
    <row r="29" spans="6:9" ht="12.75">
      <c r="F29" s="143"/>
      <c r="G29" s="144"/>
      <c r="H29" s="144"/>
      <c r="I29" s="4"/>
    </row>
    <row r="30" spans="6:9" ht="12.75">
      <c r="F30" s="143"/>
      <c r="G30" s="144"/>
      <c r="H30" s="144"/>
      <c r="I30" s="4"/>
    </row>
    <row r="31" spans="6:9" ht="12.75">
      <c r="F31" s="143"/>
      <c r="G31" s="144"/>
      <c r="H31" s="144"/>
      <c r="I31" s="4"/>
    </row>
    <row r="32" spans="6:9" ht="12.75">
      <c r="F32" s="143"/>
      <c r="G32" s="144"/>
      <c r="H32" s="144"/>
      <c r="I32" s="4"/>
    </row>
    <row r="33" spans="6:9" ht="12.75">
      <c r="F33" s="143"/>
      <c r="G33" s="144"/>
      <c r="H33" s="144"/>
      <c r="I33" s="4"/>
    </row>
    <row r="34" spans="6:9" ht="12.75">
      <c r="F34" s="143"/>
      <c r="G34" s="144"/>
      <c r="H34" s="144"/>
      <c r="I34" s="4"/>
    </row>
    <row r="35" spans="6:9" ht="12.75">
      <c r="F35" s="143"/>
      <c r="G35" s="144"/>
      <c r="H35" s="144"/>
      <c r="I35" s="4"/>
    </row>
    <row r="36" spans="6:9" ht="12.75">
      <c r="F36" s="143"/>
      <c r="G36" s="144"/>
      <c r="H36" s="144"/>
      <c r="I36" s="4"/>
    </row>
    <row r="37" spans="6:9" ht="12.75">
      <c r="F37" s="143"/>
      <c r="G37" s="144"/>
      <c r="H37" s="144"/>
      <c r="I37" s="4"/>
    </row>
    <row r="38" spans="6:9" ht="12.75">
      <c r="F38" s="143"/>
      <c r="G38" s="144"/>
      <c r="H38" s="144"/>
      <c r="I38" s="4"/>
    </row>
    <row r="39" spans="6:9" ht="12.75">
      <c r="F39" s="143"/>
      <c r="G39" s="144"/>
      <c r="H39" s="144"/>
      <c r="I39" s="4"/>
    </row>
    <row r="40" spans="6:9" ht="12.75">
      <c r="F40" s="143"/>
      <c r="G40" s="144"/>
      <c r="H40" s="144"/>
      <c r="I40" s="4"/>
    </row>
    <row r="41" spans="6:9" ht="12.75">
      <c r="F41" s="143"/>
      <c r="G41" s="144"/>
      <c r="H41" s="144"/>
      <c r="I41" s="4"/>
    </row>
    <row r="42" spans="6:9" ht="12.75">
      <c r="F42" s="143"/>
      <c r="G42" s="144"/>
      <c r="H42" s="144"/>
      <c r="I42" s="4"/>
    </row>
    <row r="43" spans="6:9" ht="12.75">
      <c r="F43" s="143"/>
      <c r="G43" s="144"/>
      <c r="H43" s="144"/>
      <c r="I43" s="4"/>
    </row>
    <row r="44" spans="6:9" ht="12.75">
      <c r="F44" s="143"/>
      <c r="G44" s="144"/>
      <c r="H44" s="144"/>
      <c r="I44" s="4"/>
    </row>
    <row r="45" spans="6:9" ht="12.75">
      <c r="F45" s="143"/>
      <c r="G45" s="144"/>
      <c r="H45" s="144"/>
      <c r="I45" s="4"/>
    </row>
    <row r="46" spans="6:9" ht="12.75">
      <c r="F46" s="143"/>
      <c r="G46" s="144"/>
      <c r="H46" s="144"/>
      <c r="I46" s="4"/>
    </row>
    <row r="47" spans="6:9" ht="12.75">
      <c r="F47" s="143"/>
      <c r="G47" s="144"/>
      <c r="H47" s="144"/>
      <c r="I47" s="4"/>
    </row>
    <row r="48" spans="6:9" ht="12.75">
      <c r="F48" s="143"/>
      <c r="G48" s="144"/>
      <c r="H48" s="144"/>
      <c r="I48" s="4"/>
    </row>
    <row r="49" spans="6:9" ht="12.75">
      <c r="F49" s="143"/>
      <c r="G49" s="144"/>
      <c r="H49" s="144"/>
      <c r="I49" s="4"/>
    </row>
    <row r="50" spans="6:9" ht="12.75">
      <c r="F50" s="143"/>
      <c r="G50" s="144"/>
      <c r="H50" s="144"/>
      <c r="I50" s="4"/>
    </row>
    <row r="51" spans="6:9" ht="12.75">
      <c r="F51" s="143"/>
      <c r="G51" s="144"/>
      <c r="H51" s="144"/>
      <c r="I51" s="4"/>
    </row>
    <row r="52" spans="6:9" ht="12.75">
      <c r="F52" s="143"/>
      <c r="G52" s="144"/>
      <c r="H52" s="144"/>
      <c r="I52" s="4"/>
    </row>
    <row r="53" spans="6:9" ht="12.75">
      <c r="F53" s="143"/>
      <c r="G53" s="144"/>
      <c r="H53" s="144"/>
      <c r="I53" s="4"/>
    </row>
    <row r="54" spans="6:9" ht="12.75">
      <c r="F54" s="143"/>
      <c r="G54" s="144"/>
      <c r="H54" s="144"/>
      <c r="I54" s="4"/>
    </row>
    <row r="55" spans="6:9" ht="12.75">
      <c r="F55" s="143"/>
      <c r="G55" s="144"/>
      <c r="H55" s="144"/>
      <c r="I55" s="4"/>
    </row>
    <row r="56" spans="6:9" ht="12.75">
      <c r="F56" s="143"/>
      <c r="G56" s="144"/>
      <c r="H56" s="144"/>
      <c r="I56" s="4"/>
    </row>
    <row r="57" spans="6:9" ht="12.75">
      <c r="F57" s="143"/>
      <c r="G57" s="144"/>
      <c r="H57" s="144"/>
      <c r="I57" s="4"/>
    </row>
    <row r="58" spans="6:9" ht="12.75">
      <c r="F58" s="143"/>
      <c r="G58" s="144"/>
      <c r="H58" s="144"/>
      <c r="I58" s="4"/>
    </row>
    <row r="59" spans="6:9" ht="12.75">
      <c r="F59" s="143"/>
      <c r="G59" s="144"/>
      <c r="H59" s="144"/>
      <c r="I59" s="4"/>
    </row>
    <row r="60" spans="6:9" ht="12.75">
      <c r="F60" s="143"/>
      <c r="G60" s="144"/>
      <c r="H60" s="144"/>
      <c r="I60" s="4"/>
    </row>
    <row r="61" spans="6:9" ht="12.75">
      <c r="F61" s="143"/>
      <c r="G61" s="144"/>
      <c r="H61" s="144"/>
      <c r="I61" s="4"/>
    </row>
    <row r="62" spans="6:9" ht="12.75">
      <c r="F62" s="143"/>
      <c r="G62" s="144"/>
      <c r="H62" s="144"/>
      <c r="I62" s="4"/>
    </row>
    <row r="63" spans="6:9" ht="12.75">
      <c r="F63" s="143"/>
      <c r="G63" s="144"/>
      <c r="H63" s="144"/>
      <c r="I63" s="4"/>
    </row>
    <row r="64" spans="6:9" ht="12.75">
      <c r="F64" s="143"/>
      <c r="G64" s="144"/>
      <c r="H64" s="144"/>
      <c r="I64" s="4"/>
    </row>
    <row r="65" spans="6:9" ht="12.75">
      <c r="F65" s="143"/>
      <c r="G65" s="144"/>
      <c r="H65" s="144"/>
      <c r="I65" s="4"/>
    </row>
    <row r="66" spans="6:9" ht="12.75">
      <c r="F66" s="143"/>
      <c r="G66" s="144"/>
      <c r="H66" s="144"/>
      <c r="I66" s="4"/>
    </row>
    <row r="67" spans="6:9" ht="12.75">
      <c r="F67" s="143"/>
      <c r="G67" s="144"/>
      <c r="H67" s="144"/>
      <c r="I67" s="4"/>
    </row>
    <row r="68" spans="6:9" ht="12.75">
      <c r="F68" s="143"/>
      <c r="G68" s="144"/>
      <c r="H68" s="144"/>
      <c r="I68" s="4"/>
    </row>
    <row r="69" spans="6:9" ht="12.75">
      <c r="F69" s="143"/>
      <c r="G69" s="144"/>
      <c r="H69" s="144"/>
      <c r="I69" s="4"/>
    </row>
    <row r="70" spans="6:9" ht="12.75">
      <c r="F70" s="143"/>
      <c r="G70" s="144"/>
      <c r="H70" s="144"/>
      <c r="I70" s="4"/>
    </row>
    <row r="71" spans="6:9" ht="12.75">
      <c r="F71" s="143"/>
      <c r="G71" s="144"/>
      <c r="H71" s="144"/>
      <c r="I71" s="4"/>
    </row>
    <row r="72" spans="6:9" ht="12.75">
      <c r="F72" s="143"/>
      <c r="G72" s="144"/>
      <c r="H72" s="144"/>
      <c r="I72" s="4"/>
    </row>
    <row r="73" spans="6:9" ht="12.75">
      <c r="F73" s="143"/>
      <c r="G73" s="144"/>
      <c r="H73" s="144"/>
      <c r="I73" s="4"/>
    </row>
    <row r="74" spans="6:9" ht="12.75">
      <c r="F74" s="143"/>
      <c r="G74" s="144"/>
      <c r="H74" s="144"/>
      <c r="I74" s="4"/>
    </row>
    <row r="75" spans="6:9" ht="12.75">
      <c r="F75" s="143"/>
      <c r="G75" s="144"/>
      <c r="H75" s="144"/>
      <c r="I75" s="4"/>
    </row>
    <row r="76" spans="6:9" ht="12.75">
      <c r="F76" s="143"/>
      <c r="G76" s="144"/>
      <c r="H76" s="144"/>
      <c r="I76" s="4"/>
    </row>
    <row r="77" spans="6:9" ht="12.75">
      <c r="F77" s="143"/>
      <c r="G77" s="144"/>
      <c r="H77" s="144"/>
      <c r="I77" s="4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36"/>
  <sheetViews>
    <sheetView showGridLines="0" showZeros="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55" customWidth="1"/>
    <col min="6" max="6" width="9.875" style="145" customWidth="1"/>
    <col min="7" max="7" width="13.875" style="145" customWidth="1"/>
    <col min="8" max="8" width="11.75390625" style="145" hidden="1" customWidth="1"/>
    <col min="9" max="9" width="11.625" style="145" hidden="1" customWidth="1"/>
    <col min="10" max="10" width="11.00390625" style="145" hidden="1" customWidth="1"/>
    <col min="11" max="11" width="4.87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32" t="s">
        <v>79</v>
      </c>
      <c r="B1" s="232"/>
      <c r="C1" s="232"/>
      <c r="D1" s="232"/>
      <c r="E1" s="232"/>
      <c r="F1" s="232"/>
      <c r="G1" s="232"/>
    </row>
    <row r="2" spans="2:7" ht="14.25" customHeight="1" thickBot="1">
      <c r="B2" s="146"/>
      <c r="C2" s="147"/>
      <c r="D2" s="147"/>
      <c r="E2" s="148"/>
      <c r="F2" s="147"/>
      <c r="G2" s="147"/>
    </row>
    <row r="3" spans="1:7" ht="13.5" thickTop="1">
      <c r="A3" s="221" t="s">
        <v>1</v>
      </c>
      <c r="B3" s="222"/>
      <c r="C3" s="99" t="s">
        <v>82</v>
      </c>
      <c r="D3" s="149"/>
      <c r="E3" s="150" t="s">
        <v>62</v>
      </c>
      <c r="F3" s="151" t="str">
        <f>'1 2 Rek'!H1</f>
        <v>2</v>
      </c>
      <c r="G3" s="152"/>
    </row>
    <row r="4" spans="1:7" ht="13.5" thickBot="1">
      <c r="A4" s="233" t="s">
        <v>53</v>
      </c>
      <c r="B4" s="224"/>
      <c r="C4" s="105" t="s">
        <v>84</v>
      </c>
      <c r="D4" s="153"/>
      <c r="E4" s="234" t="str">
        <f>'1 2 Rek'!G2</f>
        <v>Parkovací plocha u čp. 54 - šikmé stání (6)</v>
      </c>
      <c r="F4" s="235"/>
      <c r="G4" s="236"/>
    </row>
    <row r="5" spans="1:7" ht="13.5" thickTop="1">
      <c r="A5" s="154"/>
      <c r="G5" s="156"/>
    </row>
    <row r="6" spans="1:11" ht="27" customHeight="1">
      <c r="A6" s="157" t="s">
        <v>63</v>
      </c>
      <c r="B6" s="158" t="s">
        <v>64</v>
      </c>
      <c r="C6" s="158" t="s">
        <v>65</v>
      </c>
      <c r="D6" s="158" t="s">
        <v>66</v>
      </c>
      <c r="E6" s="159" t="s">
        <v>67</v>
      </c>
      <c r="F6" s="158" t="s">
        <v>68</v>
      </c>
      <c r="G6" s="160" t="s">
        <v>69</v>
      </c>
      <c r="H6" s="161" t="s">
        <v>70</v>
      </c>
      <c r="I6" s="161" t="s">
        <v>71</v>
      </c>
      <c r="J6" s="161" t="s">
        <v>72</v>
      </c>
      <c r="K6" s="161" t="s">
        <v>73</v>
      </c>
    </row>
    <row r="7" spans="1:15" ht="12.75">
      <c r="A7" s="162" t="s">
        <v>74</v>
      </c>
      <c r="B7" s="163" t="s">
        <v>75</v>
      </c>
      <c r="C7" s="164" t="s">
        <v>76</v>
      </c>
      <c r="D7" s="165"/>
      <c r="E7" s="166"/>
      <c r="F7" s="166"/>
      <c r="G7" s="167"/>
      <c r="H7" s="168"/>
      <c r="I7" s="169"/>
      <c r="J7" s="170"/>
      <c r="K7" s="171"/>
      <c r="O7" s="172">
        <v>1</v>
      </c>
    </row>
    <row r="8" spans="1:80" ht="12.75">
      <c r="A8" s="173">
        <v>1</v>
      </c>
      <c r="B8" s="174" t="s">
        <v>88</v>
      </c>
      <c r="C8" s="175" t="s">
        <v>89</v>
      </c>
      <c r="D8" s="176" t="s">
        <v>90</v>
      </c>
      <c r="E8" s="177">
        <v>10</v>
      </c>
      <c r="F8" s="177">
        <v>0</v>
      </c>
      <c r="G8" s="178">
        <f>E8*F8</f>
        <v>0</v>
      </c>
      <c r="H8" s="179">
        <v>0</v>
      </c>
      <c r="I8" s="180">
        <f>E8*H8</f>
        <v>0</v>
      </c>
      <c r="J8" s="179">
        <v>0</v>
      </c>
      <c r="K8" s="180">
        <f>E8*J8</f>
        <v>0</v>
      </c>
      <c r="O8" s="172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2">
        <v>1</v>
      </c>
      <c r="CB8" s="172">
        <v>1</v>
      </c>
    </row>
    <row r="9" spans="1:15" ht="12.75">
      <c r="A9" s="181"/>
      <c r="B9" s="184"/>
      <c r="C9" s="230" t="s">
        <v>91</v>
      </c>
      <c r="D9" s="231"/>
      <c r="E9" s="185">
        <v>10</v>
      </c>
      <c r="F9" s="186"/>
      <c r="G9" s="187"/>
      <c r="H9" s="188"/>
      <c r="I9" s="182"/>
      <c r="J9" s="189"/>
      <c r="K9" s="182"/>
      <c r="M9" s="183" t="s">
        <v>91</v>
      </c>
      <c r="O9" s="172"/>
    </row>
    <row r="10" spans="1:80" ht="22.5">
      <c r="A10" s="173">
        <v>2</v>
      </c>
      <c r="B10" s="174" t="s">
        <v>92</v>
      </c>
      <c r="C10" s="175" t="s">
        <v>93</v>
      </c>
      <c r="D10" s="176" t="s">
        <v>94</v>
      </c>
      <c r="E10" s="177">
        <v>1</v>
      </c>
      <c r="F10" s="177">
        <v>0</v>
      </c>
      <c r="G10" s="178">
        <f>E10*F10</f>
        <v>0</v>
      </c>
      <c r="H10" s="179">
        <v>0</v>
      </c>
      <c r="I10" s="180">
        <f>E10*H10</f>
        <v>0</v>
      </c>
      <c r="J10" s="179">
        <v>0</v>
      </c>
      <c r="K10" s="180">
        <f>E10*J10</f>
        <v>0</v>
      </c>
      <c r="O10" s="172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2">
        <v>1</v>
      </c>
      <c r="CB10" s="172">
        <v>1</v>
      </c>
    </row>
    <row r="11" spans="1:80" ht="22.5">
      <c r="A11" s="173">
        <v>3</v>
      </c>
      <c r="B11" s="174" t="s">
        <v>95</v>
      </c>
      <c r="C11" s="175" t="s">
        <v>96</v>
      </c>
      <c r="D11" s="176" t="s">
        <v>94</v>
      </c>
      <c r="E11" s="177">
        <v>1</v>
      </c>
      <c r="F11" s="177">
        <v>0</v>
      </c>
      <c r="G11" s="178">
        <f>E11*F11</f>
        <v>0</v>
      </c>
      <c r="H11" s="179">
        <v>0</v>
      </c>
      <c r="I11" s="180">
        <f>E11*H11</f>
        <v>0</v>
      </c>
      <c r="J11" s="179">
        <v>0</v>
      </c>
      <c r="K11" s="180">
        <f>E11*J11</f>
        <v>0</v>
      </c>
      <c r="O11" s="172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2">
        <v>1</v>
      </c>
      <c r="CB11" s="172">
        <v>1</v>
      </c>
    </row>
    <row r="12" spans="1:80" ht="22.5">
      <c r="A12" s="173">
        <v>4</v>
      </c>
      <c r="B12" s="174" t="s">
        <v>97</v>
      </c>
      <c r="C12" s="175" t="s">
        <v>98</v>
      </c>
      <c r="D12" s="176" t="s">
        <v>94</v>
      </c>
      <c r="E12" s="177">
        <v>1</v>
      </c>
      <c r="F12" s="177">
        <v>0</v>
      </c>
      <c r="G12" s="178">
        <f>E12*F12</f>
        <v>0</v>
      </c>
      <c r="H12" s="179">
        <v>0</v>
      </c>
      <c r="I12" s="180">
        <f>E12*H12</f>
        <v>0</v>
      </c>
      <c r="J12" s="179">
        <v>0</v>
      </c>
      <c r="K12" s="180">
        <f>E12*J12</f>
        <v>0</v>
      </c>
      <c r="O12" s="172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2">
        <v>1</v>
      </c>
      <c r="CB12" s="172">
        <v>1</v>
      </c>
    </row>
    <row r="13" spans="1:80" ht="22.5">
      <c r="A13" s="173">
        <v>5</v>
      </c>
      <c r="B13" s="174" t="s">
        <v>99</v>
      </c>
      <c r="C13" s="175" t="s">
        <v>100</v>
      </c>
      <c r="D13" s="176" t="s">
        <v>94</v>
      </c>
      <c r="E13" s="177">
        <v>1</v>
      </c>
      <c r="F13" s="177">
        <v>0</v>
      </c>
      <c r="G13" s="178">
        <f>E13*F13</f>
        <v>0</v>
      </c>
      <c r="H13" s="179">
        <v>0</v>
      </c>
      <c r="I13" s="180">
        <f>E13*H13</f>
        <v>0</v>
      </c>
      <c r="J13" s="179">
        <v>0</v>
      </c>
      <c r="K13" s="180">
        <f>E13*J13</f>
        <v>0</v>
      </c>
      <c r="O13" s="172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2">
        <v>1</v>
      </c>
      <c r="CB13" s="172">
        <v>1</v>
      </c>
    </row>
    <row r="14" spans="1:80" ht="12.75">
      <c r="A14" s="173">
        <v>6</v>
      </c>
      <c r="B14" s="174" t="s">
        <v>101</v>
      </c>
      <c r="C14" s="175" t="s">
        <v>102</v>
      </c>
      <c r="D14" s="176" t="s">
        <v>90</v>
      </c>
      <c r="E14" s="177">
        <v>35.2</v>
      </c>
      <c r="F14" s="177">
        <v>0</v>
      </c>
      <c r="G14" s="178">
        <f>E14*F14</f>
        <v>0</v>
      </c>
      <c r="H14" s="179">
        <v>0</v>
      </c>
      <c r="I14" s="180">
        <f>E14*H14</f>
        <v>0</v>
      </c>
      <c r="J14" s="179">
        <v>-0.225</v>
      </c>
      <c r="K14" s="180">
        <f>E14*J14</f>
        <v>-7.920000000000001</v>
      </c>
      <c r="O14" s="172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2">
        <v>1</v>
      </c>
      <c r="CB14" s="172">
        <v>1</v>
      </c>
    </row>
    <row r="15" spans="1:15" ht="12.75">
      <c r="A15" s="181"/>
      <c r="B15" s="184"/>
      <c r="C15" s="230" t="s">
        <v>103</v>
      </c>
      <c r="D15" s="231"/>
      <c r="E15" s="185">
        <v>35.2</v>
      </c>
      <c r="F15" s="186"/>
      <c r="G15" s="187"/>
      <c r="H15" s="188"/>
      <c r="I15" s="182"/>
      <c r="J15" s="189"/>
      <c r="K15" s="182"/>
      <c r="M15" s="183" t="s">
        <v>103</v>
      </c>
      <c r="O15" s="172"/>
    </row>
    <row r="16" spans="1:80" ht="12.75">
      <c r="A16" s="173">
        <v>7</v>
      </c>
      <c r="B16" s="174" t="s">
        <v>104</v>
      </c>
      <c r="C16" s="175" t="s">
        <v>105</v>
      </c>
      <c r="D16" s="176" t="s">
        <v>106</v>
      </c>
      <c r="E16" s="177">
        <v>24.1</v>
      </c>
      <c r="F16" s="177">
        <v>0</v>
      </c>
      <c r="G16" s="178">
        <f>E16*F16</f>
        <v>0</v>
      </c>
      <c r="H16" s="179">
        <v>0</v>
      </c>
      <c r="I16" s="180">
        <f>E16*H16</f>
        <v>0</v>
      </c>
      <c r="J16" s="179">
        <v>-0.145</v>
      </c>
      <c r="K16" s="180">
        <f>E16*J16</f>
        <v>-3.4945</v>
      </c>
      <c r="O16" s="172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2">
        <v>1</v>
      </c>
      <c r="CB16" s="172">
        <v>1</v>
      </c>
    </row>
    <row r="17" spans="1:15" ht="12.75">
      <c r="A17" s="181"/>
      <c r="B17" s="184"/>
      <c r="C17" s="230" t="s">
        <v>107</v>
      </c>
      <c r="D17" s="231"/>
      <c r="E17" s="185">
        <v>24.1</v>
      </c>
      <c r="F17" s="186"/>
      <c r="G17" s="187"/>
      <c r="H17" s="188"/>
      <c r="I17" s="182"/>
      <c r="J17" s="189"/>
      <c r="K17" s="182"/>
      <c r="M17" s="183" t="s">
        <v>107</v>
      </c>
      <c r="O17" s="172"/>
    </row>
    <row r="18" spans="1:80" ht="12.75">
      <c r="A18" s="173">
        <v>8</v>
      </c>
      <c r="B18" s="174" t="s">
        <v>108</v>
      </c>
      <c r="C18" s="175" t="s">
        <v>109</v>
      </c>
      <c r="D18" s="176" t="s">
        <v>110</v>
      </c>
      <c r="E18" s="177">
        <v>5</v>
      </c>
      <c r="F18" s="177">
        <v>0</v>
      </c>
      <c r="G18" s="178">
        <f>E18*F18</f>
        <v>0</v>
      </c>
      <c r="H18" s="179">
        <v>0</v>
      </c>
      <c r="I18" s="180">
        <f>E18*H18</f>
        <v>0</v>
      </c>
      <c r="J18" s="179">
        <v>0</v>
      </c>
      <c r="K18" s="180">
        <f>E18*J18</f>
        <v>0</v>
      </c>
      <c r="O18" s="172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2">
        <v>1</v>
      </c>
      <c r="CB18" s="172">
        <v>1</v>
      </c>
    </row>
    <row r="19" spans="1:80" ht="12.75">
      <c r="A19" s="173">
        <v>9</v>
      </c>
      <c r="B19" s="174" t="s">
        <v>111</v>
      </c>
      <c r="C19" s="175" t="s">
        <v>112</v>
      </c>
      <c r="D19" s="176" t="s">
        <v>110</v>
      </c>
      <c r="E19" s="177">
        <v>7.92</v>
      </c>
      <c r="F19" s="177">
        <v>0</v>
      </c>
      <c r="G19" s="178">
        <f>E19*F19</f>
        <v>0</v>
      </c>
      <c r="H19" s="179">
        <v>0</v>
      </c>
      <c r="I19" s="180">
        <f>E19*H19</f>
        <v>0</v>
      </c>
      <c r="J19" s="179">
        <v>0</v>
      </c>
      <c r="K19" s="180">
        <f>E19*J19</f>
        <v>0</v>
      </c>
      <c r="O19" s="172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2">
        <v>1</v>
      </c>
      <c r="CB19" s="172">
        <v>1</v>
      </c>
    </row>
    <row r="20" spans="1:15" ht="12.75">
      <c r="A20" s="181"/>
      <c r="B20" s="184"/>
      <c r="C20" s="230" t="s">
        <v>113</v>
      </c>
      <c r="D20" s="231"/>
      <c r="E20" s="185">
        <v>7.92</v>
      </c>
      <c r="F20" s="186"/>
      <c r="G20" s="187"/>
      <c r="H20" s="188"/>
      <c r="I20" s="182"/>
      <c r="J20" s="189"/>
      <c r="K20" s="182"/>
      <c r="M20" s="183" t="s">
        <v>113</v>
      </c>
      <c r="O20" s="172"/>
    </row>
    <row r="21" spans="1:80" ht="12.75">
      <c r="A21" s="173">
        <v>10</v>
      </c>
      <c r="B21" s="174" t="s">
        <v>114</v>
      </c>
      <c r="C21" s="175" t="s">
        <v>115</v>
      </c>
      <c r="D21" s="176" t="s">
        <v>110</v>
      </c>
      <c r="E21" s="177">
        <v>17.424</v>
      </c>
      <c r="F21" s="177">
        <v>0</v>
      </c>
      <c r="G21" s="178">
        <f>E21*F21</f>
        <v>0</v>
      </c>
      <c r="H21" s="179">
        <v>0</v>
      </c>
      <c r="I21" s="180">
        <f>E21*H21</f>
        <v>0</v>
      </c>
      <c r="J21" s="179">
        <v>0</v>
      </c>
      <c r="K21" s="180">
        <f>E21*J21</f>
        <v>0</v>
      </c>
      <c r="O21" s="172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2">
        <v>1</v>
      </c>
      <c r="CB21" s="172">
        <v>1</v>
      </c>
    </row>
    <row r="22" spans="1:15" ht="12.75">
      <c r="A22" s="181"/>
      <c r="B22" s="184"/>
      <c r="C22" s="230" t="s">
        <v>116</v>
      </c>
      <c r="D22" s="231"/>
      <c r="E22" s="185">
        <v>17.424</v>
      </c>
      <c r="F22" s="186"/>
      <c r="G22" s="187"/>
      <c r="H22" s="188"/>
      <c r="I22" s="182"/>
      <c r="J22" s="189"/>
      <c r="K22" s="182"/>
      <c r="M22" s="183" t="s">
        <v>116</v>
      </c>
      <c r="O22" s="172"/>
    </row>
    <row r="23" spans="1:80" ht="12.75">
      <c r="A23" s="173">
        <v>11</v>
      </c>
      <c r="B23" s="174" t="s">
        <v>117</v>
      </c>
      <c r="C23" s="175" t="s">
        <v>118</v>
      </c>
      <c r="D23" s="176" t="s">
        <v>110</v>
      </c>
      <c r="E23" s="177">
        <v>17.424</v>
      </c>
      <c r="F23" s="177">
        <v>0</v>
      </c>
      <c r="G23" s="178">
        <f>E23*F23</f>
        <v>0</v>
      </c>
      <c r="H23" s="179">
        <v>0</v>
      </c>
      <c r="I23" s="180">
        <f>E23*H23</f>
        <v>0</v>
      </c>
      <c r="J23" s="179">
        <v>0</v>
      </c>
      <c r="K23" s="180">
        <f>E23*J23</f>
        <v>0</v>
      </c>
      <c r="O23" s="172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2">
        <v>1</v>
      </c>
      <c r="CB23" s="172">
        <v>1</v>
      </c>
    </row>
    <row r="24" spans="1:80" ht="12.75">
      <c r="A24" s="173">
        <v>12</v>
      </c>
      <c r="B24" s="174" t="s">
        <v>119</v>
      </c>
      <c r="C24" s="175" t="s">
        <v>120</v>
      </c>
      <c r="D24" s="176" t="s">
        <v>110</v>
      </c>
      <c r="E24" s="177">
        <v>17.424</v>
      </c>
      <c r="F24" s="177">
        <v>0</v>
      </c>
      <c r="G24" s="178">
        <f>E24*F24</f>
        <v>0</v>
      </c>
      <c r="H24" s="179">
        <v>0</v>
      </c>
      <c r="I24" s="180">
        <f>E24*H24</f>
        <v>0</v>
      </c>
      <c r="J24" s="179">
        <v>0</v>
      </c>
      <c r="K24" s="180">
        <f>E24*J24</f>
        <v>0</v>
      </c>
      <c r="O24" s="172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2">
        <v>1</v>
      </c>
      <c r="CB24" s="172">
        <v>1</v>
      </c>
    </row>
    <row r="25" spans="1:80" ht="12.75">
      <c r="A25" s="173">
        <v>13</v>
      </c>
      <c r="B25" s="174" t="s">
        <v>121</v>
      </c>
      <c r="C25" s="175" t="s">
        <v>122</v>
      </c>
      <c r="D25" s="176" t="s">
        <v>110</v>
      </c>
      <c r="E25" s="177">
        <v>87.12</v>
      </c>
      <c r="F25" s="177">
        <v>0</v>
      </c>
      <c r="G25" s="178">
        <f>E25*F25</f>
        <v>0</v>
      </c>
      <c r="H25" s="179">
        <v>0</v>
      </c>
      <c r="I25" s="180">
        <f>E25*H25</f>
        <v>0</v>
      </c>
      <c r="J25" s="179">
        <v>0</v>
      </c>
      <c r="K25" s="180">
        <f>E25*J25</f>
        <v>0</v>
      </c>
      <c r="O25" s="172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2">
        <v>1</v>
      </c>
      <c r="CB25" s="172">
        <v>1</v>
      </c>
    </row>
    <row r="26" spans="1:15" ht="12.75">
      <c r="A26" s="181"/>
      <c r="B26" s="184"/>
      <c r="C26" s="230" t="s">
        <v>123</v>
      </c>
      <c r="D26" s="231"/>
      <c r="E26" s="185">
        <v>87.12</v>
      </c>
      <c r="F26" s="186"/>
      <c r="G26" s="187"/>
      <c r="H26" s="188"/>
      <c r="I26" s="182"/>
      <c r="J26" s="189"/>
      <c r="K26" s="182"/>
      <c r="M26" s="183" t="s">
        <v>123</v>
      </c>
      <c r="O26" s="172"/>
    </row>
    <row r="27" spans="1:80" ht="12.75">
      <c r="A27" s="173">
        <v>14</v>
      </c>
      <c r="B27" s="174" t="s">
        <v>124</v>
      </c>
      <c r="C27" s="175" t="s">
        <v>125</v>
      </c>
      <c r="D27" s="176" t="s">
        <v>110</v>
      </c>
      <c r="E27" s="177">
        <v>17.424</v>
      </c>
      <c r="F27" s="177">
        <v>0</v>
      </c>
      <c r="G27" s="178">
        <f>E27*F27</f>
        <v>0</v>
      </c>
      <c r="H27" s="179">
        <v>0</v>
      </c>
      <c r="I27" s="180">
        <f>E27*H27</f>
        <v>0</v>
      </c>
      <c r="J27" s="179"/>
      <c r="K27" s="180">
        <f>E27*J27</f>
        <v>0</v>
      </c>
      <c r="O27" s="172">
        <v>2</v>
      </c>
      <c r="AA27" s="145">
        <v>12</v>
      </c>
      <c r="AB27" s="145">
        <v>0</v>
      </c>
      <c r="AC27" s="145">
        <v>6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2">
        <v>12</v>
      </c>
      <c r="CB27" s="172">
        <v>0</v>
      </c>
    </row>
    <row r="28" spans="1:57" ht="12.75">
      <c r="A28" s="190"/>
      <c r="B28" s="191" t="s">
        <v>77</v>
      </c>
      <c r="C28" s="192" t="s">
        <v>87</v>
      </c>
      <c r="D28" s="193"/>
      <c r="E28" s="194"/>
      <c r="F28" s="195"/>
      <c r="G28" s="196">
        <f>SUM(G7:G27)</f>
        <v>0</v>
      </c>
      <c r="H28" s="197"/>
      <c r="I28" s="198">
        <f>SUM(I7:I27)</f>
        <v>0</v>
      </c>
      <c r="J28" s="197"/>
      <c r="K28" s="198">
        <f>SUM(K7:K27)</f>
        <v>-11.4145</v>
      </c>
      <c r="O28" s="172">
        <v>4</v>
      </c>
      <c r="BA28" s="199">
        <f>SUM(BA7:BA27)</f>
        <v>0</v>
      </c>
      <c r="BB28" s="199">
        <f>SUM(BB7:BB27)</f>
        <v>0</v>
      </c>
      <c r="BC28" s="199">
        <f>SUM(BC7:BC27)</f>
        <v>0</v>
      </c>
      <c r="BD28" s="199">
        <f>SUM(BD7:BD27)</f>
        <v>0</v>
      </c>
      <c r="BE28" s="199">
        <f>SUM(BE7:BE27)</f>
        <v>0</v>
      </c>
    </row>
    <row r="29" spans="1:15" ht="12.75">
      <c r="A29" s="162" t="s">
        <v>74</v>
      </c>
      <c r="B29" s="163" t="s">
        <v>126</v>
      </c>
      <c r="C29" s="164" t="s">
        <v>127</v>
      </c>
      <c r="D29" s="165"/>
      <c r="E29" s="166"/>
      <c r="F29" s="166"/>
      <c r="G29" s="167"/>
      <c r="H29" s="168"/>
      <c r="I29" s="169"/>
      <c r="J29" s="170"/>
      <c r="K29" s="171"/>
      <c r="O29" s="172">
        <v>1</v>
      </c>
    </row>
    <row r="30" spans="1:80" ht="12.75">
      <c r="A30" s="173">
        <v>15</v>
      </c>
      <c r="B30" s="174" t="s">
        <v>129</v>
      </c>
      <c r="C30" s="175" t="s">
        <v>130</v>
      </c>
      <c r="D30" s="176" t="s">
        <v>90</v>
      </c>
      <c r="E30" s="177">
        <v>90.48</v>
      </c>
      <c r="F30" s="177">
        <v>0</v>
      </c>
      <c r="G30" s="178">
        <f>E30*F30</f>
        <v>0</v>
      </c>
      <c r="H30" s="179">
        <v>0.126</v>
      </c>
      <c r="I30" s="180">
        <f>E30*H30</f>
        <v>11.40048</v>
      </c>
      <c r="J30" s="179">
        <v>0</v>
      </c>
      <c r="K30" s="180">
        <f>E30*J30</f>
        <v>0</v>
      </c>
      <c r="O30" s="172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2">
        <v>1</v>
      </c>
      <c r="CB30" s="172">
        <v>1</v>
      </c>
    </row>
    <row r="31" spans="1:15" ht="12.75">
      <c r="A31" s="181"/>
      <c r="B31" s="184"/>
      <c r="C31" s="230" t="s">
        <v>131</v>
      </c>
      <c r="D31" s="231"/>
      <c r="E31" s="185">
        <v>90.48</v>
      </c>
      <c r="F31" s="186"/>
      <c r="G31" s="187"/>
      <c r="H31" s="188"/>
      <c r="I31" s="182"/>
      <c r="J31" s="189"/>
      <c r="K31" s="182"/>
      <c r="M31" s="183" t="s">
        <v>131</v>
      </c>
      <c r="O31" s="172"/>
    </row>
    <row r="32" spans="1:80" ht="12.75">
      <c r="A32" s="173">
        <v>16</v>
      </c>
      <c r="B32" s="174" t="s">
        <v>132</v>
      </c>
      <c r="C32" s="175" t="s">
        <v>133</v>
      </c>
      <c r="D32" s="176" t="s">
        <v>90</v>
      </c>
      <c r="E32" s="177">
        <v>90.48</v>
      </c>
      <c r="F32" s="177">
        <v>0</v>
      </c>
      <c r="G32" s="178">
        <f>E32*F32</f>
        <v>0</v>
      </c>
      <c r="H32" s="179">
        <v>0.3708</v>
      </c>
      <c r="I32" s="180">
        <f>E32*H32</f>
        <v>33.549984</v>
      </c>
      <c r="J32" s="179">
        <v>0</v>
      </c>
      <c r="K32" s="180">
        <f>E32*J32</f>
        <v>0</v>
      </c>
      <c r="O32" s="172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2">
        <v>1</v>
      </c>
      <c r="CB32" s="172">
        <v>1</v>
      </c>
    </row>
    <row r="33" spans="1:15" ht="12.75">
      <c r="A33" s="181"/>
      <c r="B33" s="184"/>
      <c r="C33" s="230" t="s">
        <v>131</v>
      </c>
      <c r="D33" s="231"/>
      <c r="E33" s="185">
        <v>90.48</v>
      </c>
      <c r="F33" s="186"/>
      <c r="G33" s="187"/>
      <c r="H33" s="188"/>
      <c r="I33" s="182"/>
      <c r="J33" s="189"/>
      <c r="K33" s="182"/>
      <c r="M33" s="183" t="s">
        <v>131</v>
      </c>
      <c r="O33" s="172"/>
    </row>
    <row r="34" spans="1:80" ht="12.75">
      <c r="A34" s="173">
        <v>17</v>
      </c>
      <c r="B34" s="174" t="s">
        <v>134</v>
      </c>
      <c r="C34" s="175" t="s">
        <v>135</v>
      </c>
      <c r="D34" s="176" t="s">
        <v>90</v>
      </c>
      <c r="E34" s="177">
        <v>90.48</v>
      </c>
      <c r="F34" s="177">
        <v>0</v>
      </c>
      <c r="G34" s="178">
        <f>E34*F34</f>
        <v>0</v>
      </c>
      <c r="H34" s="179">
        <v>0.00061</v>
      </c>
      <c r="I34" s="180">
        <f>E34*H34</f>
        <v>0.0551928</v>
      </c>
      <c r="J34" s="179">
        <v>0</v>
      </c>
      <c r="K34" s="180">
        <f>E34*J34</f>
        <v>0</v>
      </c>
      <c r="O34" s="172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2">
        <v>1</v>
      </c>
      <c r="CB34" s="172">
        <v>1</v>
      </c>
    </row>
    <row r="35" spans="1:80" ht="12.75">
      <c r="A35" s="173">
        <v>18</v>
      </c>
      <c r="B35" s="174" t="s">
        <v>136</v>
      </c>
      <c r="C35" s="175" t="s">
        <v>137</v>
      </c>
      <c r="D35" s="176" t="s">
        <v>90</v>
      </c>
      <c r="E35" s="177">
        <v>90.48</v>
      </c>
      <c r="F35" s="177">
        <v>0</v>
      </c>
      <c r="G35" s="178">
        <f>E35*F35</f>
        <v>0</v>
      </c>
      <c r="H35" s="179">
        <v>0.15559</v>
      </c>
      <c r="I35" s="180">
        <f>E35*H35</f>
        <v>14.0777832</v>
      </c>
      <c r="J35" s="179">
        <v>0</v>
      </c>
      <c r="K35" s="180">
        <f>E35*J35</f>
        <v>0</v>
      </c>
      <c r="O35" s="172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2">
        <v>1</v>
      </c>
      <c r="CB35" s="172">
        <v>1</v>
      </c>
    </row>
    <row r="36" spans="1:80" ht="12.75">
      <c r="A36" s="173">
        <v>19</v>
      </c>
      <c r="B36" s="174" t="s">
        <v>138</v>
      </c>
      <c r="C36" s="175" t="s">
        <v>139</v>
      </c>
      <c r="D36" s="176" t="s">
        <v>106</v>
      </c>
      <c r="E36" s="177">
        <v>32.5</v>
      </c>
      <c r="F36" s="177">
        <v>0</v>
      </c>
      <c r="G36" s="178">
        <f>E36*F36</f>
        <v>0</v>
      </c>
      <c r="H36" s="179">
        <v>0.0036</v>
      </c>
      <c r="I36" s="180">
        <f>E36*H36</f>
        <v>0.11699999999999999</v>
      </c>
      <c r="J36" s="179">
        <v>0</v>
      </c>
      <c r="K36" s="180">
        <f>E36*J36</f>
        <v>0</v>
      </c>
      <c r="O36" s="172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2">
        <v>1</v>
      </c>
      <c r="CB36" s="172">
        <v>1</v>
      </c>
    </row>
    <row r="37" spans="1:15" ht="12.75">
      <c r="A37" s="181"/>
      <c r="B37" s="184"/>
      <c r="C37" s="230" t="s">
        <v>140</v>
      </c>
      <c r="D37" s="231"/>
      <c r="E37" s="185">
        <v>32.5</v>
      </c>
      <c r="F37" s="186"/>
      <c r="G37" s="187"/>
      <c r="H37" s="188"/>
      <c r="I37" s="182"/>
      <c r="J37" s="189"/>
      <c r="K37" s="182"/>
      <c r="M37" s="183" t="s">
        <v>140</v>
      </c>
      <c r="O37" s="172"/>
    </row>
    <row r="38" spans="1:57" ht="12.75">
      <c r="A38" s="190"/>
      <c r="B38" s="191" t="s">
        <v>77</v>
      </c>
      <c r="C38" s="192" t="s">
        <v>128</v>
      </c>
      <c r="D38" s="193"/>
      <c r="E38" s="194"/>
      <c r="F38" s="195"/>
      <c r="G38" s="196">
        <f>SUM(G29:G37)</f>
        <v>0</v>
      </c>
      <c r="H38" s="197"/>
      <c r="I38" s="198">
        <f>SUM(I29:I37)</f>
        <v>59.20044</v>
      </c>
      <c r="J38" s="197"/>
      <c r="K38" s="198">
        <f>SUM(K29:K37)</f>
        <v>0</v>
      </c>
      <c r="O38" s="172">
        <v>4</v>
      </c>
      <c r="BA38" s="199">
        <f>SUM(BA29:BA37)</f>
        <v>0</v>
      </c>
      <c r="BB38" s="199">
        <f>SUM(BB29:BB37)</f>
        <v>0</v>
      </c>
      <c r="BC38" s="199">
        <f>SUM(BC29:BC37)</f>
        <v>0</v>
      </c>
      <c r="BD38" s="199">
        <f>SUM(BD29:BD37)</f>
        <v>0</v>
      </c>
      <c r="BE38" s="199">
        <f>SUM(BE29:BE37)</f>
        <v>0</v>
      </c>
    </row>
    <row r="39" spans="1:15" ht="12.75">
      <c r="A39" s="162" t="s">
        <v>74</v>
      </c>
      <c r="B39" s="163" t="s">
        <v>141</v>
      </c>
      <c r="C39" s="164" t="s">
        <v>142</v>
      </c>
      <c r="D39" s="165"/>
      <c r="E39" s="166"/>
      <c r="F39" s="166"/>
      <c r="G39" s="167"/>
      <c r="H39" s="168"/>
      <c r="I39" s="169"/>
      <c r="J39" s="170"/>
      <c r="K39" s="171"/>
      <c r="O39" s="172">
        <v>1</v>
      </c>
    </row>
    <row r="40" spans="1:80" ht="22.5">
      <c r="A40" s="173">
        <v>20</v>
      </c>
      <c r="B40" s="174" t="s">
        <v>144</v>
      </c>
      <c r="C40" s="175" t="s">
        <v>145</v>
      </c>
      <c r="D40" s="176" t="s">
        <v>94</v>
      </c>
      <c r="E40" s="177">
        <v>1</v>
      </c>
      <c r="F40" s="177">
        <v>0</v>
      </c>
      <c r="G40" s="178">
        <f>E40*F40</f>
        <v>0</v>
      </c>
      <c r="H40" s="179">
        <v>0.43382</v>
      </c>
      <c r="I40" s="180">
        <f>E40*H40</f>
        <v>0.43382</v>
      </c>
      <c r="J40" s="179">
        <v>0</v>
      </c>
      <c r="K40" s="180">
        <f>E40*J40</f>
        <v>0</v>
      </c>
      <c r="O40" s="172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2">
        <v>1</v>
      </c>
      <c r="CB40" s="172">
        <v>1</v>
      </c>
    </row>
    <row r="41" spans="1:80" ht="22.5">
      <c r="A41" s="173">
        <v>21</v>
      </c>
      <c r="B41" s="174" t="s">
        <v>146</v>
      </c>
      <c r="C41" s="175" t="s">
        <v>147</v>
      </c>
      <c r="D41" s="176" t="s">
        <v>94</v>
      </c>
      <c r="E41" s="177">
        <v>1</v>
      </c>
      <c r="F41" s="177">
        <v>0</v>
      </c>
      <c r="G41" s="178">
        <f>E41*F41</f>
        <v>0</v>
      </c>
      <c r="H41" s="179">
        <v>0.3159</v>
      </c>
      <c r="I41" s="180">
        <f>E41*H41</f>
        <v>0.3159</v>
      </c>
      <c r="J41" s="179">
        <v>0</v>
      </c>
      <c r="K41" s="180">
        <f>E41*J41</f>
        <v>0</v>
      </c>
      <c r="O41" s="172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2">
        <v>1</v>
      </c>
      <c r="CB41" s="172">
        <v>1</v>
      </c>
    </row>
    <row r="42" spans="1:57" ht="12.75">
      <c r="A42" s="190"/>
      <c r="B42" s="191" t="s">
        <v>77</v>
      </c>
      <c r="C42" s="192" t="s">
        <v>143</v>
      </c>
      <c r="D42" s="193"/>
      <c r="E42" s="194"/>
      <c r="F42" s="195"/>
      <c r="G42" s="196">
        <f>SUM(G39:G41)</f>
        <v>0</v>
      </c>
      <c r="H42" s="197"/>
      <c r="I42" s="198">
        <f>SUM(I39:I41)</f>
        <v>0.7497199999999999</v>
      </c>
      <c r="J42" s="197"/>
      <c r="K42" s="198">
        <f>SUM(K39:K41)</f>
        <v>0</v>
      </c>
      <c r="O42" s="172">
        <v>4</v>
      </c>
      <c r="BA42" s="199">
        <f>SUM(BA39:BA41)</f>
        <v>0</v>
      </c>
      <c r="BB42" s="199">
        <f>SUM(BB39:BB41)</f>
        <v>0</v>
      </c>
      <c r="BC42" s="199">
        <f>SUM(BC39:BC41)</f>
        <v>0</v>
      </c>
      <c r="BD42" s="199">
        <f>SUM(BD39:BD41)</f>
        <v>0</v>
      </c>
      <c r="BE42" s="199">
        <f>SUM(BE39:BE41)</f>
        <v>0</v>
      </c>
    </row>
    <row r="43" spans="1:15" ht="12.75">
      <c r="A43" s="162" t="s">
        <v>74</v>
      </c>
      <c r="B43" s="163" t="s">
        <v>148</v>
      </c>
      <c r="C43" s="164" t="s">
        <v>149</v>
      </c>
      <c r="D43" s="165"/>
      <c r="E43" s="166"/>
      <c r="F43" s="166"/>
      <c r="G43" s="167"/>
      <c r="H43" s="168"/>
      <c r="I43" s="169"/>
      <c r="J43" s="170"/>
      <c r="K43" s="171"/>
      <c r="O43" s="172">
        <v>1</v>
      </c>
    </row>
    <row r="44" spans="1:80" ht="12.75">
      <c r="A44" s="173">
        <v>22</v>
      </c>
      <c r="B44" s="174" t="s">
        <v>151</v>
      </c>
      <c r="C44" s="175" t="s">
        <v>152</v>
      </c>
      <c r="D44" s="176" t="s">
        <v>106</v>
      </c>
      <c r="E44" s="177">
        <v>62.5</v>
      </c>
      <c r="F44" s="177">
        <v>0</v>
      </c>
      <c r="G44" s="178">
        <f>E44*F44</f>
        <v>0</v>
      </c>
      <c r="H44" s="179">
        <v>0</v>
      </c>
      <c r="I44" s="180">
        <f>E44*H44</f>
        <v>0</v>
      </c>
      <c r="J44" s="179">
        <v>0</v>
      </c>
      <c r="K44" s="180">
        <f>E44*J44</f>
        <v>0</v>
      </c>
      <c r="O44" s="172">
        <v>2</v>
      </c>
      <c r="AA44" s="145">
        <v>1</v>
      </c>
      <c r="AB44" s="145">
        <v>1</v>
      </c>
      <c r="AC44" s="145">
        <v>1</v>
      </c>
      <c r="AZ44" s="145">
        <v>1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2">
        <v>1</v>
      </c>
      <c r="CB44" s="172">
        <v>1</v>
      </c>
    </row>
    <row r="45" spans="1:15" ht="12.75">
      <c r="A45" s="181"/>
      <c r="B45" s="184"/>
      <c r="C45" s="230" t="s">
        <v>153</v>
      </c>
      <c r="D45" s="231"/>
      <c r="E45" s="185">
        <v>62.5</v>
      </c>
      <c r="F45" s="186"/>
      <c r="G45" s="187"/>
      <c r="H45" s="188"/>
      <c r="I45" s="182"/>
      <c r="J45" s="189"/>
      <c r="K45" s="182"/>
      <c r="M45" s="183" t="s">
        <v>153</v>
      </c>
      <c r="O45" s="172"/>
    </row>
    <row r="46" spans="1:80" ht="12.75">
      <c r="A46" s="173">
        <v>23</v>
      </c>
      <c r="B46" s="174" t="s">
        <v>154</v>
      </c>
      <c r="C46" s="175" t="s">
        <v>155</v>
      </c>
      <c r="D46" s="176" t="s">
        <v>106</v>
      </c>
      <c r="E46" s="177">
        <v>20.5</v>
      </c>
      <c r="F46" s="177">
        <v>0</v>
      </c>
      <c r="G46" s="178">
        <f>E46*F46</f>
        <v>0</v>
      </c>
      <c r="H46" s="179">
        <v>9E-05</v>
      </c>
      <c r="I46" s="180">
        <f>E46*H46</f>
        <v>0.001845</v>
      </c>
      <c r="J46" s="179">
        <v>0</v>
      </c>
      <c r="K46" s="180">
        <f>E46*J46</f>
        <v>0</v>
      </c>
      <c r="O46" s="172">
        <v>2</v>
      </c>
      <c r="AA46" s="145">
        <v>1</v>
      </c>
      <c r="AB46" s="145">
        <v>1</v>
      </c>
      <c r="AC46" s="145">
        <v>1</v>
      </c>
      <c r="AZ46" s="145">
        <v>1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72">
        <v>1</v>
      </c>
      <c r="CB46" s="172">
        <v>1</v>
      </c>
    </row>
    <row r="47" spans="1:80" ht="12.75">
      <c r="A47" s="173">
        <v>24</v>
      </c>
      <c r="B47" s="174" t="s">
        <v>156</v>
      </c>
      <c r="C47" s="175" t="s">
        <v>157</v>
      </c>
      <c r="D47" s="176" t="s">
        <v>106</v>
      </c>
      <c r="E47" s="177">
        <v>42</v>
      </c>
      <c r="F47" s="177">
        <v>0</v>
      </c>
      <c r="G47" s="178">
        <f>E47*F47</f>
        <v>0</v>
      </c>
      <c r="H47" s="179">
        <v>0.00018</v>
      </c>
      <c r="I47" s="180">
        <f>E47*H47</f>
        <v>0.007560000000000001</v>
      </c>
      <c r="J47" s="179">
        <v>0</v>
      </c>
      <c r="K47" s="180">
        <f>E47*J47</f>
        <v>0</v>
      </c>
      <c r="O47" s="172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>IF(AZ47=1,G47,0)</f>
        <v>0</v>
      </c>
      <c r="BB47" s="145">
        <f>IF(AZ47=2,G47,0)</f>
        <v>0</v>
      </c>
      <c r="BC47" s="145">
        <f>IF(AZ47=3,G47,0)</f>
        <v>0</v>
      </c>
      <c r="BD47" s="145">
        <f>IF(AZ47=4,G47,0)</f>
        <v>0</v>
      </c>
      <c r="BE47" s="145">
        <f>IF(AZ47=5,G47,0)</f>
        <v>0</v>
      </c>
      <c r="CA47" s="172">
        <v>1</v>
      </c>
      <c r="CB47" s="172">
        <v>1</v>
      </c>
    </row>
    <row r="48" spans="1:15" ht="12.75">
      <c r="A48" s="181"/>
      <c r="B48" s="184"/>
      <c r="C48" s="230" t="s">
        <v>158</v>
      </c>
      <c r="D48" s="231"/>
      <c r="E48" s="185">
        <v>42</v>
      </c>
      <c r="F48" s="186"/>
      <c r="G48" s="187"/>
      <c r="H48" s="188"/>
      <c r="I48" s="182"/>
      <c r="J48" s="189"/>
      <c r="K48" s="182"/>
      <c r="M48" s="183" t="s">
        <v>158</v>
      </c>
      <c r="O48" s="172"/>
    </row>
    <row r="49" spans="1:80" ht="12.75">
      <c r="A49" s="173">
        <v>25</v>
      </c>
      <c r="B49" s="174" t="s">
        <v>159</v>
      </c>
      <c r="C49" s="175" t="s">
        <v>160</v>
      </c>
      <c r="D49" s="176" t="s">
        <v>106</v>
      </c>
      <c r="E49" s="177">
        <v>29.4</v>
      </c>
      <c r="F49" s="177">
        <v>0</v>
      </c>
      <c r="G49" s="178">
        <f>E49*F49</f>
        <v>0</v>
      </c>
      <c r="H49" s="179">
        <v>0.15555</v>
      </c>
      <c r="I49" s="180">
        <f>E49*H49</f>
        <v>4.573169999999999</v>
      </c>
      <c r="J49" s="179">
        <v>0</v>
      </c>
      <c r="K49" s="180">
        <f>E49*J49</f>
        <v>0</v>
      </c>
      <c r="O49" s="172">
        <v>2</v>
      </c>
      <c r="AA49" s="145">
        <v>1</v>
      </c>
      <c r="AB49" s="145">
        <v>1</v>
      </c>
      <c r="AC49" s="145">
        <v>1</v>
      </c>
      <c r="AZ49" s="145">
        <v>1</v>
      </c>
      <c r="BA49" s="145">
        <f>IF(AZ49=1,G49,0)</f>
        <v>0</v>
      </c>
      <c r="BB49" s="145">
        <f>IF(AZ49=2,G49,0)</f>
        <v>0</v>
      </c>
      <c r="BC49" s="145">
        <f>IF(AZ49=3,G49,0)</f>
        <v>0</v>
      </c>
      <c r="BD49" s="145">
        <f>IF(AZ49=4,G49,0)</f>
        <v>0</v>
      </c>
      <c r="BE49" s="145">
        <f>IF(AZ49=5,G49,0)</f>
        <v>0</v>
      </c>
      <c r="CA49" s="172">
        <v>1</v>
      </c>
      <c r="CB49" s="172">
        <v>1</v>
      </c>
    </row>
    <row r="50" spans="1:15" ht="12.75">
      <c r="A50" s="181"/>
      <c r="B50" s="184"/>
      <c r="C50" s="230" t="s">
        <v>161</v>
      </c>
      <c r="D50" s="231"/>
      <c r="E50" s="185">
        <v>29.4</v>
      </c>
      <c r="F50" s="186"/>
      <c r="G50" s="187"/>
      <c r="H50" s="188"/>
      <c r="I50" s="182"/>
      <c r="J50" s="189"/>
      <c r="K50" s="182"/>
      <c r="M50" s="183" t="s">
        <v>161</v>
      </c>
      <c r="O50" s="172"/>
    </row>
    <row r="51" spans="1:80" ht="12.75">
      <c r="A51" s="173">
        <v>26</v>
      </c>
      <c r="B51" s="174" t="s">
        <v>162</v>
      </c>
      <c r="C51" s="175" t="s">
        <v>163</v>
      </c>
      <c r="D51" s="176" t="s">
        <v>106</v>
      </c>
      <c r="E51" s="177">
        <v>20.5</v>
      </c>
      <c r="F51" s="177">
        <v>0</v>
      </c>
      <c r="G51" s="178">
        <f>E51*F51</f>
        <v>0</v>
      </c>
      <c r="H51" s="179">
        <v>0</v>
      </c>
      <c r="I51" s="180">
        <f>E51*H51</f>
        <v>0</v>
      </c>
      <c r="J51" s="179">
        <v>0</v>
      </c>
      <c r="K51" s="180">
        <f>E51*J51</f>
        <v>0</v>
      </c>
      <c r="O51" s="172">
        <v>2</v>
      </c>
      <c r="AA51" s="145">
        <v>1</v>
      </c>
      <c r="AB51" s="145">
        <v>1</v>
      </c>
      <c r="AC51" s="145">
        <v>1</v>
      </c>
      <c r="AZ51" s="145">
        <v>1</v>
      </c>
      <c r="BA51" s="145">
        <f>IF(AZ51=1,G51,0)</f>
        <v>0</v>
      </c>
      <c r="BB51" s="145">
        <f>IF(AZ51=2,G51,0)</f>
        <v>0</v>
      </c>
      <c r="BC51" s="145">
        <f>IF(AZ51=3,G51,0)</f>
        <v>0</v>
      </c>
      <c r="BD51" s="145">
        <f>IF(AZ51=4,G51,0)</f>
        <v>0</v>
      </c>
      <c r="BE51" s="145">
        <f>IF(AZ51=5,G51,0)</f>
        <v>0</v>
      </c>
      <c r="CA51" s="172">
        <v>1</v>
      </c>
      <c r="CB51" s="172">
        <v>1</v>
      </c>
    </row>
    <row r="52" spans="1:15" ht="12.75">
      <c r="A52" s="181"/>
      <c r="B52" s="184"/>
      <c r="C52" s="230" t="s">
        <v>164</v>
      </c>
      <c r="D52" s="231"/>
      <c r="E52" s="185">
        <v>20.5</v>
      </c>
      <c r="F52" s="186"/>
      <c r="G52" s="187"/>
      <c r="H52" s="188"/>
      <c r="I52" s="182"/>
      <c r="J52" s="189"/>
      <c r="K52" s="182"/>
      <c r="M52" s="183" t="s">
        <v>164</v>
      </c>
      <c r="O52" s="172"/>
    </row>
    <row r="53" spans="1:80" ht="12.75">
      <c r="A53" s="173">
        <v>27</v>
      </c>
      <c r="B53" s="174" t="s">
        <v>165</v>
      </c>
      <c r="C53" s="175" t="s">
        <v>166</v>
      </c>
      <c r="D53" s="176" t="s">
        <v>94</v>
      </c>
      <c r="E53" s="177">
        <v>29.694</v>
      </c>
      <c r="F53" s="177">
        <v>0</v>
      </c>
      <c r="G53" s="178">
        <f>E53*F53</f>
        <v>0</v>
      </c>
      <c r="H53" s="179">
        <v>0.102</v>
      </c>
      <c r="I53" s="180">
        <f>E53*H53</f>
        <v>3.0287879999999996</v>
      </c>
      <c r="J53" s="179"/>
      <c r="K53" s="180">
        <f>E53*J53</f>
        <v>0</v>
      </c>
      <c r="O53" s="172">
        <v>2</v>
      </c>
      <c r="AA53" s="145">
        <v>3</v>
      </c>
      <c r="AB53" s="145">
        <v>1</v>
      </c>
      <c r="AC53" s="145">
        <v>59217503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2">
        <v>3</v>
      </c>
      <c r="CB53" s="172">
        <v>1</v>
      </c>
    </row>
    <row r="54" spans="1:15" ht="12.75">
      <c r="A54" s="181"/>
      <c r="B54" s="184"/>
      <c r="C54" s="230" t="s">
        <v>167</v>
      </c>
      <c r="D54" s="231"/>
      <c r="E54" s="185">
        <v>29.694</v>
      </c>
      <c r="F54" s="186"/>
      <c r="G54" s="187"/>
      <c r="H54" s="188"/>
      <c r="I54" s="182"/>
      <c r="J54" s="189"/>
      <c r="K54" s="182"/>
      <c r="M54" s="183" t="s">
        <v>167</v>
      </c>
      <c r="O54" s="172"/>
    </row>
    <row r="55" spans="1:57" ht="12.75">
      <c r="A55" s="190"/>
      <c r="B55" s="191" t="s">
        <v>77</v>
      </c>
      <c r="C55" s="192" t="s">
        <v>150</v>
      </c>
      <c r="D55" s="193"/>
      <c r="E55" s="194"/>
      <c r="F55" s="195"/>
      <c r="G55" s="196">
        <f>SUM(G43:G54)</f>
        <v>0</v>
      </c>
      <c r="H55" s="197"/>
      <c r="I55" s="198">
        <f>SUM(I43:I54)</f>
        <v>7.611362999999999</v>
      </c>
      <c r="J55" s="197"/>
      <c r="K55" s="198">
        <f>SUM(K43:K54)</f>
        <v>0</v>
      </c>
      <c r="O55" s="172">
        <v>4</v>
      </c>
      <c r="BA55" s="199">
        <f>SUM(BA43:BA54)</f>
        <v>0</v>
      </c>
      <c r="BB55" s="199">
        <f>SUM(BB43:BB54)</f>
        <v>0</v>
      </c>
      <c r="BC55" s="199">
        <f>SUM(BC43:BC54)</f>
        <v>0</v>
      </c>
      <c r="BD55" s="199">
        <f>SUM(BD43:BD54)</f>
        <v>0</v>
      </c>
      <c r="BE55" s="199">
        <f>SUM(BE43:BE54)</f>
        <v>0</v>
      </c>
    </row>
    <row r="56" spans="1:15" ht="12.75">
      <c r="A56" s="162" t="s">
        <v>74</v>
      </c>
      <c r="B56" s="163" t="s">
        <v>168</v>
      </c>
      <c r="C56" s="164" t="s">
        <v>169</v>
      </c>
      <c r="D56" s="165"/>
      <c r="E56" s="166"/>
      <c r="F56" s="166"/>
      <c r="G56" s="167"/>
      <c r="H56" s="168"/>
      <c r="I56" s="169"/>
      <c r="J56" s="170"/>
      <c r="K56" s="171"/>
      <c r="O56" s="172">
        <v>1</v>
      </c>
    </row>
    <row r="57" spans="1:80" ht="12.75">
      <c r="A57" s="173">
        <v>28</v>
      </c>
      <c r="B57" s="174" t="s">
        <v>171</v>
      </c>
      <c r="C57" s="175" t="s">
        <v>172</v>
      </c>
      <c r="D57" s="176" t="s">
        <v>173</v>
      </c>
      <c r="E57" s="177">
        <v>67.561523</v>
      </c>
      <c r="F57" s="177">
        <v>0</v>
      </c>
      <c r="G57" s="178">
        <f>E57*F57</f>
        <v>0</v>
      </c>
      <c r="H57" s="179">
        <v>0</v>
      </c>
      <c r="I57" s="180">
        <f>E57*H57</f>
        <v>0</v>
      </c>
      <c r="J57" s="179"/>
      <c r="K57" s="180">
        <f>E57*J57</f>
        <v>0</v>
      </c>
      <c r="O57" s="172">
        <v>2</v>
      </c>
      <c r="AA57" s="145">
        <v>7</v>
      </c>
      <c r="AB57" s="145">
        <v>1</v>
      </c>
      <c r="AC57" s="145">
        <v>2</v>
      </c>
      <c r="AZ57" s="145">
        <v>1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2">
        <v>7</v>
      </c>
      <c r="CB57" s="172">
        <v>1</v>
      </c>
    </row>
    <row r="58" spans="1:57" ht="12.75">
      <c r="A58" s="190"/>
      <c r="B58" s="191" t="s">
        <v>77</v>
      </c>
      <c r="C58" s="192" t="s">
        <v>170</v>
      </c>
      <c r="D58" s="193"/>
      <c r="E58" s="194"/>
      <c r="F58" s="195"/>
      <c r="G58" s="196">
        <f>SUM(G56:G57)</f>
        <v>0</v>
      </c>
      <c r="H58" s="197"/>
      <c r="I58" s="198">
        <f>SUM(I56:I57)</f>
        <v>0</v>
      </c>
      <c r="J58" s="197"/>
      <c r="K58" s="198">
        <f>SUM(K56:K57)</f>
        <v>0</v>
      </c>
      <c r="O58" s="172">
        <v>4</v>
      </c>
      <c r="BA58" s="199">
        <f>SUM(BA56:BA57)</f>
        <v>0</v>
      </c>
      <c r="BB58" s="199">
        <f>SUM(BB56:BB57)</f>
        <v>0</v>
      </c>
      <c r="BC58" s="199">
        <f>SUM(BC56:BC57)</f>
        <v>0</v>
      </c>
      <c r="BD58" s="199">
        <f>SUM(BD56:BD57)</f>
        <v>0</v>
      </c>
      <c r="BE58" s="199">
        <f>SUM(BE56:BE57)</f>
        <v>0</v>
      </c>
    </row>
    <row r="59" spans="1:15" ht="12.75">
      <c r="A59" s="162" t="s">
        <v>74</v>
      </c>
      <c r="B59" s="163" t="s">
        <v>174</v>
      </c>
      <c r="C59" s="164" t="s">
        <v>175</v>
      </c>
      <c r="D59" s="165"/>
      <c r="E59" s="166"/>
      <c r="F59" s="166"/>
      <c r="G59" s="167"/>
      <c r="H59" s="168"/>
      <c r="I59" s="169"/>
      <c r="J59" s="170"/>
      <c r="K59" s="171"/>
      <c r="O59" s="172">
        <v>1</v>
      </c>
    </row>
    <row r="60" spans="1:80" ht="12.75">
      <c r="A60" s="173">
        <v>29</v>
      </c>
      <c r="B60" s="174" t="s">
        <v>177</v>
      </c>
      <c r="C60" s="175" t="s">
        <v>178</v>
      </c>
      <c r="D60" s="176" t="s">
        <v>173</v>
      </c>
      <c r="E60" s="177">
        <v>11.4145</v>
      </c>
      <c r="F60" s="177">
        <v>0</v>
      </c>
      <c r="G60" s="178">
        <f>E60*F60</f>
        <v>0</v>
      </c>
      <c r="H60" s="179">
        <v>0</v>
      </c>
      <c r="I60" s="180">
        <f>E60*H60</f>
        <v>0</v>
      </c>
      <c r="J60" s="179">
        <v>0</v>
      </c>
      <c r="K60" s="180">
        <f>E60*J60</f>
        <v>0</v>
      </c>
      <c r="O60" s="172">
        <v>2</v>
      </c>
      <c r="AA60" s="145">
        <v>1</v>
      </c>
      <c r="AB60" s="145">
        <v>1</v>
      </c>
      <c r="AC60" s="145">
        <v>1</v>
      </c>
      <c r="AZ60" s="145">
        <v>1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2">
        <v>1</v>
      </c>
      <c r="CB60" s="172">
        <v>1</v>
      </c>
    </row>
    <row r="61" spans="1:80" ht="12.75">
      <c r="A61" s="173">
        <v>30</v>
      </c>
      <c r="B61" s="174" t="s">
        <v>179</v>
      </c>
      <c r="C61" s="175" t="s">
        <v>180</v>
      </c>
      <c r="D61" s="176" t="s">
        <v>173</v>
      </c>
      <c r="E61" s="177">
        <v>11.4145</v>
      </c>
      <c r="F61" s="177">
        <v>0</v>
      </c>
      <c r="G61" s="178">
        <f>E61*F61</f>
        <v>0</v>
      </c>
      <c r="H61" s="179">
        <v>0</v>
      </c>
      <c r="I61" s="180">
        <f>E61*H61</f>
        <v>0</v>
      </c>
      <c r="J61" s="179"/>
      <c r="K61" s="180">
        <f>E61*J61</f>
        <v>0</v>
      </c>
      <c r="O61" s="172">
        <v>2</v>
      </c>
      <c r="AA61" s="145">
        <v>8</v>
      </c>
      <c r="AB61" s="145">
        <v>0</v>
      </c>
      <c r="AC61" s="145">
        <v>3</v>
      </c>
      <c r="AZ61" s="145">
        <v>1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2">
        <v>8</v>
      </c>
      <c r="CB61" s="172">
        <v>0</v>
      </c>
    </row>
    <row r="62" spans="1:80" ht="12.75">
      <c r="A62" s="173">
        <v>31</v>
      </c>
      <c r="B62" s="174" t="s">
        <v>181</v>
      </c>
      <c r="C62" s="175" t="s">
        <v>182</v>
      </c>
      <c r="D62" s="176" t="s">
        <v>173</v>
      </c>
      <c r="E62" s="177">
        <v>171.2175</v>
      </c>
      <c r="F62" s="177">
        <v>0</v>
      </c>
      <c r="G62" s="178">
        <f>E62*F62</f>
        <v>0</v>
      </c>
      <c r="H62" s="179">
        <v>0</v>
      </c>
      <c r="I62" s="180">
        <f>E62*H62</f>
        <v>0</v>
      </c>
      <c r="J62" s="179"/>
      <c r="K62" s="180">
        <f>E62*J62</f>
        <v>0</v>
      </c>
      <c r="O62" s="172">
        <v>2</v>
      </c>
      <c r="AA62" s="145">
        <v>8</v>
      </c>
      <c r="AB62" s="145">
        <v>0</v>
      </c>
      <c r="AC62" s="145">
        <v>3</v>
      </c>
      <c r="AZ62" s="145">
        <v>1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2">
        <v>8</v>
      </c>
      <c r="CB62" s="172">
        <v>0</v>
      </c>
    </row>
    <row r="63" spans="1:57" ht="12.75">
      <c r="A63" s="190"/>
      <c r="B63" s="191" t="s">
        <v>77</v>
      </c>
      <c r="C63" s="192" t="s">
        <v>176</v>
      </c>
      <c r="D63" s="193"/>
      <c r="E63" s="194"/>
      <c r="F63" s="195"/>
      <c r="G63" s="196">
        <f>SUM(G59:G62)</f>
        <v>0</v>
      </c>
      <c r="H63" s="197"/>
      <c r="I63" s="198">
        <f>SUM(I59:I62)</f>
        <v>0</v>
      </c>
      <c r="J63" s="197"/>
      <c r="K63" s="198">
        <f>SUM(K59:K62)</f>
        <v>0</v>
      </c>
      <c r="O63" s="172">
        <v>4</v>
      </c>
      <c r="BA63" s="199">
        <f>SUM(BA59:BA62)</f>
        <v>0</v>
      </c>
      <c r="BB63" s="199">
        <f>SUM(BB59:BB62)</f>
        <v>0</v>
      </c>
      <c r="BC63" s="199">
        <f>SUM(BC59:BC62)</f>
        <v>0</v>
      </c>
      <c r="BD63" s="199">
        <f>SUM(BD59:BD62)</f>
        <v>0</v>
      </c>
      <c r="BE63" s="199">
        <f>SUM(BE59:BE62)</f>
        <v>0</v>
      </c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spans="1:7" ht="12.75">
      <c r="A87" s="189"/>
      <c r="B87" s="189"/>
      <c r="C87" s="189"/>
      <c r="D87" s="189"/>
      <c r="E87" s="189"/>
      <c r="F87" s="189"/>
      <c r="G87" s="189"/>
    </row>
    <row r="88" spans="1:7" ht="12.75">
      <c r="A88" s="189"/>
      <c r="B88" s="189"/>
      <c r="C88" s="189"/>
      <c r="D88" s="189"/>
      <c r="E88" s="189"/>
      <c r="F88" s="189"/>
      <c r="G88" s="189"/>
    </row>
    <row r="89" spans="1:7" ht="12.75">
      <c r="A89" s="189"/>
      <c r="B89" s="189"/>
      <c r="C89" s="189"/>
      <c r="D89" s="189"/>
      <c r="E89" s="189"/>
      <c r="F89" s="189"/>
      <c r="G89" s="189"/>
    </row>
    <row r="90" spans="1:7" ht="12.75">
      <c r="A90" s="189"/>
      <c r="B90" s="189"/>
      <c r="C90" s="189"/>
      <c r="D90" s="189"/>
      <c r="E90" s="189"/>
      <c r="F90" s="189"/>
      <c r="G90" s="189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spans="1:2" ht="12.75">
      <c r="A122" s="200"/>
      <c r="B122" s="200"/>
    </row>
    <row r="123" spans="1:7" ht="12.75">
      <c r="A123" s="189"/>
      <c r="B123" s="189"/>
      <c r="C123" s="201"/>
      <c r="D123" s="201"/>
      <c r="E123" s="202"/>
      <c r="F123" s="201"/>
      <c r="G123" s="203"/>
    </row>
    <row r="124" spans="1:7" ht="12.75">
      <c r="A124" s="204"/>
      <c r="B124" s="204"/>
      <c r="C124" s="189"/>
      <c r="D124" s="189"/>
      <c r="E124" s="205"/>
      <c r="F124" s="189"/>
      <c r="G124" s="189"/>
    </row>
    <row r="125" spans="1:7" ht="12.75">
      <c r="A125" s="189"/>
      <c r="B125" s="189"/>
      <c r="C125" s="189"/>
      <c r="D125" s="189"/>
      <c r="E125" s="205"/>
      <c r="F125" s="189"/>
      <c r="G125" s="189"/>
    </row>
    <row r="126" spans="1:7" ht="12.75">
      <c r="A126" s="189"/>
      <c r="B126" s="189"/>
      <c r="C126" s="189"/>
      <c r="D126" s="189"/>
      <c r="E126" s="205"/>
      <c r="F126" s="189"/>
      <c r="G126" s="189"/>
    </row>
    <row r="127" spans="1:7" ht="12.75">
      <c r="A127" s="189"/>
      <c r="B127" s="189"/>
      <c r="C127" s="189"/>
      <c r="D127" s="189"/>
      <c r="E127" s="205"/>
      <c r="F127" s="189"/>
      <c r="G127" s="189"/>
    </row>
    <row r="128" spans="1:7" ht="12.75">
      <c r="A128" s="189"/>
      <c r="B128" s="189"/>
      <c r="C128" s="189"/>
      <c r="D128" s="189"/>
      <c r="E128" s="205"/>
      <c r="F128" s="189"/>
      <c r="G128" s="189"/>
    </row>
    <row r="129" spans="1:7" ht="12.75">
      <c r="A129" s="189"/>
      <c r="B129" s="189"/>
      <c r="C129" s="189"/>
      <c r="D129" s="189"/>
      <c r="E129" s="205"/>
      <c r="F129" s="189"/>
      <c r="G129" s="189"/>
    </row>
    <row r="130" spans="1:7" ht="12.75">
      <c r="A130" s="189"/>
      <c r="B130" s="189"/>
      <c r="C130" s="189"/>
      <c r="D130" s="189"/>
      <c r="E130" s="205"/>
      <c r="F130" s="189"/>
      <c r="G130" s="189"/>
    </row>
    <row r="131" spans="1:7" ht="12.75">
      <c r="A131" s="189"/>
      <c r="B131" s="189"/>
      <c r="C131" s="189"/>
      <c r="D131" s="189"/>
      <c r="E131" s="205"/>
      <c r="F131" s="189"/>
      <c r="G131" s="189"/>
    </row>
    <row r="132" spans="1:7" ht="12.75">
      <c r="A132" s="189"/>
      <c r="B132" s="189"/>
      <c r="C132" s="189"/>
      <c r="D132" s="189"/>
      <c r="E132" s="205"/>
      <c r="F132" s="189"/>
      <c r="G132" s="189"/>
    </row>
    <row r="133" spans="1:7" ht="12.75">
      <c r="A133" s="189"/>
      <c r="B133" s="189"/>
      <c r="C133" s="189"/>
      <c r="D133" s="189"/>
      <c r="E133" s="205"/>
      <c r="F133" s="189"/>
      <c r="G133" s="189"/>
    </row>
    <row r="134" spans="1:7" ht="12.75">
      <c r="A134" s="189"/>
      <c r="B134" s="189"/>
      <c r="C134" s="189"/>
      <c r="D134" s="189"/>
      <c r="E134" s="205"/>
      <c r="F134" s="189"/>
      <c r="G134" s="189"/>
    </row>
    <row r="135" spans="1:7" ht="12.75">
      <c r="A135" s="189"/>
      <c r="B135" s="189"/>
      <c r="C135" s="189"/>
      <c r="D135" s="189"/>
      <c r="E135" s="205"/>
      <c r="F135" s="189"/>
      <c r="G135" s="189"/>
    </row>
    <row r="136" spans="1:7" ht="12.75">
      <c r="A136" s="189"/>
      <c r="B136" s="189"/>
      <c r="C136" s="189"/>
      <c r="D136" s="189"/>
      <c r="E136" s="205"/>
      <c r="F136" s="189"/>
      <c r="G136" s="189"/>
    </row>
  </sheetData>
  <sheetProtection/>
  <mergeCells count="18">
    <mergeCell ref="C17:D17"/>
    <mergeCell ref="C20:D20"/>
    <mergeCell ref="A1:G1"/>
    <mergeCell ref="A3:B3"/>
    <mergeCell ref="A4:B4"/>
    <mergeCell ref="E4:G4"/>
    <mergeCell ref="C9:D9"/>
    <mergeCell ref="C15:D15"/>
    <mergeCell ref="C45:D45"/>
    <mergeCell ref="C48:D48"/>
    <mergeCell ref="C50:D50"/>
    <mergeCell ref="C52:D52"/>
    <mergeCell ref="C54:D54"/>
    <mergeCell ref="C22:D22"/>
    <mergeCell ref="C26:D26"/>
    <mergeCell ref="C31:D31"/>
    <mergeCell ref="C33:D33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lagy</dc:creator>
  <cp:keywords/>
  <dc:description/>
  <cp:lastModifiedBy>lagy</cp:lastModifiedBy>
  <cp:lastPrinted>2015-10-05T11:14:03Z</cp:lastPrinted>
  <dcterms:created xsi:type="dcterms:W3CDTF">2015-10-05T10:48:09Z</dcterms:created>
  <dcterms:modified xsi:type="dcterms:W3CDTF">2015-10-05T11:14:04Z</dcterms:modified>
  <cp:category/>
  <cp:version/>
  <cp:contentType/>
  <cp:contentStatus/>
</cp:coreProperties>
</file>