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4240" windowHeight="13740" activeTab="1"/>
  </bookViews>
  <sheets>
    <sheet name="Pokyny pro vyplnění" sheetId="11" r:id="rId1"/>
    <sheet name="Stavba" sheetId="1" r:id="rId2"/>
    <sheet name="VzorPolozky" sheetId="10" state="hidden" r:id="rId3"/>
    <sheet name="1 2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2 Pol'!$A$1:$X$120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/>
  <c r="I60"/>
  <c r="I59"/>
  <c r="I58"/>
  <c r="I57"/>
  <c r="I56"/>
  <c r="I55"/>
  <c r="I54"/>
  <c r="I53"/>
  <c r="I52"/>
  <c r="I51"/>
  <c r="I50"/>
  <c r="G42"/>
  <c r="I42" s="1"/>
  <c r="F42"/>
  <c r="G41"/>
  <c r="F41"/>
  <c r="G39"/>
  <c r="I39" s="1"/>
  <c r="I43" s="1"/>
  <c r="F39"/>
  <c r="G119" i="12"/>
  <c r="BA82"/>
  <c r="BA56"/>
  <c r="BA52"/>
  <c r="BA40"/>
  <c r="BA37"/>
  <c r="BA34"/>
  <c r="BA27"/>
  <c r="BA24"/>
  <c r="G9"/>
  <c r="I9"/>
  <c r="I8" s="1"/>
  <c r="K9"/>
  <c r="M9"/>
  <c r="O9"/>
  <c r="Q9"/>
  <c r="Q8" s="1"/>
  <c r="V9"/>
  <c r="G12"/>
  <c r="M12" s="1"/>
  <c r="I12"/>
  <c r="K12"/>
  <c r="K8" s="1"/>
  <c r="O12"/>
  <c r="O8" s="1"/>
  <c r="Q12"/>
  <c r="V12"/>
  <c r="V8" s="1"/>
  <c r="G13"/>
  <c r="I13"/>
  <c r="K13"/>
  <c r="M13"/>
  <c r="O13"/>
  <c r="Q13"/>
  <c r="V13"/>
  <c r="G16"/>
  <c r="M16" s="1"/>
  <c r="I16"/>
  <c r="K16"/>
  <c r="O16"/>
  <c r="Q16"/>
  <c r="V16"/>
  <c r="G20"/>
  <c r="G19" s="1"/>
  <c r="I20"/>
  <c r="K20"/>
  <c r="K19" s="1"/>
  <c r="O20"/>
  <c r="O19" s="1"/>
  <c r="Q20"/>
  <c r="V20"/>
  <c r="V19" s="1"/>
  <c r="G23"/>
  <c r="I23"/>
  <c r="I19" s="1"/>
  <c r="K23"/>
  <c r="M23"/>
  <c r="O23"/>
  <c r="Q23"/>
  <c r="Q19" s="1"/>
  <c r="V23"/>
  <c r="G26"/>
  <c r="M26" s="1"/>
  <c r="I26"/>
  <c r="K26"/>
  <c r="O26"/>
  <c r="Q26"/>
  <c r="V26"/>
  <c r="G29"/>
  <c r="I29"/>
  <c r="K29"/>
  <c r="M29"/>
  <c r="O29"/>
  <c r="Q29"/>
  <c r="V29"/>
  <c r="G33"/>
  <c r="I33"/>
  <c r="I32" s="1"/>
  <c r="K33"/>
  <c r="M33"/>
  <c r="O33"/>
  <c r="Q33"/>
  <c r="Q32" s="1"/>
  <c r="V33"/>
  <c r="G36"/>
  <c r="M36" s="1"/>
  <c r="I36"/>
  <c r="K36"/>
  <c r="K32" s="1"/>
  <c r="O36"/>
  <c r="O32" s="1"/>
  <c r="Q36"/>
  <c r="V36"/>
  <c r="V32" s="1"/>
  <c r="G39"/>
  <c r="I39"/>
  <c r="K39"/>
  <c r="M39"/>
  <c r="O39"/>
  <c r="Q39"/>
  <c r="V39"/>
  <c r="G42"/>
  <c r="M42" s="1"/>
  <c r="I42"/>
  <c r="K42"/>
  <c r="O42"/>
  <c r="Q42"/>
  <c r="V42"/>
  <c r="I44"/>
  <c r="Q44"/>
  <c r="G45"/>
  <c r="G44" s="1"/>
  <c r="I45"/>
  <c r="K45"/>
  <c r="K44" s="1"/>
  <c r="O45"/>
  <c r="O44" s="1"/>
  <c r="Q45"/>
  <c r="V45"/>
  <c r="V44" s="1"/>
  <c r="G49"/>
  <c r="G48" s="1"/>
  <c r="I49"/>
  <c r="K49"/>
  <c r="K48" s="1"/>
  <c r="O49"/>
  <c r="O48" s="1"/>
  <c r="Q49"/>
  <c r="V49"/>
  <c r="V48" s="1"/>
  <c r="G51"/>
  <c r="I51"/>
  <c r="I48" s="1"/>
  <c r="K51"/>
  <c r="M51"/>
  <c r="O51"/>
  <c r="Q51"/>
  <c r="Q48" s="1"/>
  <c r="V51"/>
  <c r="G53"/>
  <c r="M53" s="1"/>
  <c r="I53"/>
  <c r="K53"/>
  <c r="O53"/>
  <c r="Q53"/>
  <c r="V53"/>
  <c r="G55"/>
  <c r="I55"/>
  <c r="K55"/>
  <c r="M55"/>
  <c r="O55"/>
  <c r="Q55"/>
  <c r="V55"/>
  <c r="G59"/>
  <c r="M59" s="1"/>
  <c r="I59"/>
  <c r="K59"/>
  <c r="O59"/>
  <c r="Q59"/>
  <c r="V59"/>
  <c r="G61"/>
  <c r="I61"/>
  <c r="K61"/>
  <c r="M61"/>
  <c r="O61"/>
  <c r="Q61"/>
  <c r="V61"/>
  <c r="G63"/>
  <c r="M63" s="1"/>
  <c r="I63"/>
  <c r="K63"/>
  <c r="O63"/>
  <c r="Q63"/>
  <c r="V63"/>
  <c r="G66"/>
  <c r="G65" s="1"/>
  <c r="I66"/>
  <c r="K66"/>
  <c r="K65" s="1"/>
  <c r="O66"/>
  <c r="O65" s="1"/>
  <c r="Q66"/>
  <c r="V66"/>
  <c r="V65" s="1"/>
  <c r="G69"/>
  <c r="I69"/>
  <c r="I65" s="1"/>
  <c r="K69"/>
  <c r="M69"/>
  <c r="O69"/>
  <c r="Q69"/>
  <c r="Q65" s="1"/>
  <c r="V69"/>
  <c r="G71"/>
  <c r="I71"/>
  <c r="I70" s="1"/>
  <c r="K71"/>
  <c r="M71"/>
  <c r="O71"/>
  <c r="Q71"/>
  <c r="Q70" s="1"/>
  <c r="V71"/>
  <c r="G72"/>
  <c r="M72" s="1"/>
  <c r="I72"/>
  <c r="K72"/>
  <c r="K70" s="1"/>
  <c r="O72"/>
  <c r="O70" s="1"/>
  <c r="Q72"/>
  <c r="V72"/>
  <c r="V70" s="1"/>
  <c r="G73"/>
  <c r="I73"/>
  <c r="K73"/>
  <c r="M73"/>
  <c r="O73"/>
  <c r="Q73"/>
  <c r="V73"/>
  <c r="G74"/>
  <c r="M74" s="1"/>
  <c r="I74"/>
  <c r="K74"/>
  <c r="O74"/>
  <c r="Q74"/>
  <c r="V74"/>
  <c r="G75"/>
  <c r="I75"/>
  <c r="K75"/>
  <c r="M75"/>
  <c r="O75"/>
  <c r="Q75"/>
  <c r="V75"/>
  <c r="G76"/>
  <c r="M76" s="1"/>
  <c r="I76"/>
  <c r="K76"/>
  <c r="O76"/>
  <c r="Q76"/>
  <c r="V76"/>
  <c r="G78"/>
  <c r="G77" s="1"/>
  <c r="I78"/>
  <c r="K78"/>
  <c r="K77" s="1"/>
  <c r="O78"/>
  <c r="O77" s="1"/>
  <c r="Q78"/>
  <c r="V78"/>
  <c r="V77" s="1"/>
  <c r="G81"/>
  <c r="I81"/>
  <c r="I77" s="1"/>
  <c r="K81"/>
  <c r="M81"/>
  <c r="O81"/>
  <c r="Q81"/>
  <c r="Q77" s="1"/>
  <c r="V81"/>
  <c r="G84"/>
  <c r="M84" s="1"/>
  <c r="I84"/>
  <c r="K84"/>
  <c r="O84"/>
  <c r="Q84"/>
  <c r="V84"/>
  <c r="G86"/>
  <c r="I86"/>
  <c r="K86"/>
  <c r="M86"/>
  <c r="O86"/>
  <c r="Q86"/>
  <c r="V86"/>
  <c r="G88"/>
  <c r="M88" s="1"/>
  <c r="I88"/>
  <c r="K88"/>
  <c r="O88"/>
  <c r="Q88"/>
  <c r="V88"/>
  <c r="G90"/>
  <c r="I90"/>
  <c r="K90"/>
  <c r="M90"/>
  <c r="O90"/>
  <c r="Q90"/>
  <c r="V90"/>
  <c r="G93"/>
  <c r="M93" s="1"/>
  <c r="I93"/>
  <c r="K93"/>
  <c r="O93"/>
  <c r="Q93"/>
  <c r="V93"/>
  <c r="G95"/>
  <c r="I95"/>
  <c r="K95"/>
  <c r="M95"/>
  <c r="O95"/>
  <c r="Q95"/>
  <c r="V95"/>
  <c r="G98"/>
  <c r="M98" s="1"/>
  <c r="I98"/>
  <c r="K98"/>
  <c r="O98"/>
  <c r="Q98"/>
  <c r="V98"/>
  <c r="G99"/>
  <c r="I99"/>
  <c r="K99"/>
  <c r="M99"/>
  <c r="O99"/>
  <c r="Q99"/>
  <c r="V99"/>
  <c r="G100"/>
  <c r="K100"/>
  <c r="O100"/>
  <c r="V100"/>
  <c r="G101"/>
  <c r="I101"/>
  <c r="I100" s="1"/>
  <c r="K101"/>
  <c r="M101"/>
  <c r="M100" s="1"/>
  <c r="O101"/>
  <c r="Q101"/>
  <c r="Q100" s="1"/>
  <c r="V101"/>
  <c r="G103"/>
  <c r="K103"/>
  <c r="O103"/>
  <c r="V103"/>
  <c r="G104"/>
  <c r="I104"/>
  <c r="I103" s="1"/>
  <c r="K104"/>
  <c r="M104"/>
  <c r="M103" s="1"/>
  <c r="O104"/>
  <c r="Q104"/>
  <c r="Q103" s="1"/>
  <c r="V104"/>
  <c r="G107"/>
  <c r="I107"/>
  <c r="I106" s="1"/>
  <c r="K107"/>
  <c r="M107"/>
  <c r="O107"/>
  <c r="Q107"/>
  <c r="Q106" s="1"/>
  <c r="V107"/>
  <c r="G109"/>
  <c r="M109" s="1"/>
  <c r="I109"/>
  <c r="K109"/>
  <c r="K106" s="1"/>
  <c r="O109"/>
  <c r="O106" s="1"/>
  <c r="Q109"/>
  <c r="V109"/>
  <c r="V106" s="1"/>
  <c r="G111"/>
  <c r="I111"/>
  <c r="K111"/>
  <c r="M111"/>
  <c r="O111"/>
  <c r="Q111"/>
  <c r="V111"/>
  <c r="G114"/>
  <c r="I114"/>
  <c r="I113" s="1"/>
  <c r="K114"/>
  <c r="M114"/>
  <c r="O114"/>
  <c r="Q114"/>
  <c r="Q113" s="1"/>
  <c r="V114"/>
  <c r="G115"/>
  <c r="M115" s="1"/>
  <c r="I115"/>
  <c r="K115"/>
  <c r="K113" s="1"/>
  <c r="O115"/>
  <c r="O113" s="1"/>
  <c r="Q115"/>
  <c r="V115"/>
  <c r="V113" s="1"/>
  <c r="G117"/>
  <c r="I117"/>
  <c r="K117"/>
  <c r="M117"/>
  <c r="O117"/>
  <c r="Q117"/>
  <c r="V117"/>
  <c r="AE119"/>
  <c r="I20" i="1"/>
  <c r="I19"/>
  <c r="I18"/>
  <c r="F43"/>
  <c r="G23" s="1"/>
  <c r="G43"/>
  <c r="G25" s="1"/>
  <c r="H43"/>
  <c r="I40"/>
  <c r="I17" l="1"/>
  <c r="I62"/>
  <c r="J61" s="1"/>
  <c r="I16"/>
  <c r="I21" s="1"/>
  <c r="J50"/>
  <c r="J54"/>
  <c r="J58"/>
  <c r="I41"/>
  <c r="A27"/>
  <c r="M113" i="12"/>
  <c r="M106"/>
  <c r="M70"/>
  <c r="M32"/>
  <c r="M8"/>
  <c r="G113"/>
  <c r="G106"/>
  <c r="G70"/>
  <c r="G32"/>
  <c r="G8"/>
  <c r="AF119"/>
  <c r="M78"/>
  <c r="M77" s="1"/>
  <c r="M66"/>
  <c r="M65" s="1"/>
  <c r="M49"/>
  <c r="M48" s="1"/>
  <c r="M45"/>
  <c r="M44" s="1"/>
  <c r="M20"/>
  <c r="M19" s="1"/>
  <c r="J42" i="1"/>
  <c r="J41"/>
  <c r="J40"/>
  <c r="J39"/>
  <c r="J43" s="1"/>
  <c r="J28"/>
  <c r="J26"/>
  <c r="G38"/>
  <c r="F38"/>
  <c r="J23"/>
  <c r="J24"/>
  <c r="J25"/>
  <c r="J27"/>
  <c r="E24"/>
  <c r="G24"/>
  <c r="E26"/>
  <c r="G26"/>
  <c r="J60" l="1"/>
  <c r="J56"/>
  <c r="J52"/>
  <c r="J59"/>
  <c r="J57"/>
  <c r="J55"/>
  <c r="J53"/>
  <c r="J51"/>
  <c r="J62"/>
  <c r="A28"/>
  <c r="G28"/>
  <c r="G27" s="1"/>
  <c r="G29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Marcela Lagnerová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<sst xmlns="http://schemas.openxmlformats.org/spreadsheetml/2006/main" count="669" uniqueCount="291">
  <si>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</si>
  <si>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</si>
  <si>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</si>
  <si>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</si>
  <si>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</si>
  <si>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</si>
  <si>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</si>
  <si>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</si>
  <si>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</si>
  <si>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</si>
  <si>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</si>
  <si>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</si>
  <si>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</si>
  <si>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</si>
  <si>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</si>
  <si>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</si>
  <si>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</si>
  <si>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</si>
  <si>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</si>
  <si>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</si>
  <si>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</si>
  <si>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</si>
  <si>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</si>
  <si>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</si>
  <si>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</si>
  <si>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</si>
  <si>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</si>
  <si>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</si>
  <si>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</si>
  <si>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</si>
  <si>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</si>
  <si>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</si>
  <si>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</si>
  <si>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</si>
  <si>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</si>
  <si>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</si>
  <si>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</si>
  <si>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</si>
  <si>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</si>
  <si>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</si>
  <si>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</si>
  <si>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</si>
  <si>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</si>
  <si>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</t>
  </si>
  <si>
    <t>Rekonstrukce terasy - terasová dlažba</t>
  </si>
  <si>
    <t>1</t>
  </si>
  <si>
    <t xml:space="preserve">Rekonstrukce terasy </t>
  </si>
  <si>
    <t>Objekt:</t>
  </si>
  <si>
    <t>Rozpočet:</t>
  </si>
  <si>
    <t>20 004</t>
  </si>
  <si>
    <t>Mariánské Radčice - Kulturní dům - terasa</t>
  </si>
  <si>
    <t>Stavba</t>
  </si>
  <si>
    <t>Stavební objekt</t>
  </si>
  <si>
    <t>Celkem za stavbu</t>
  </si>
  <si>
    <t>CZK</t>
  </si>
  <si>
    <t>Rekapitulace dílů</t>
  </si>
  <si>
    <t>Typ dílu</t>
  </si>
  <si>
    <t>Zemní práce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</si>
  <si>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</si>
  <si>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</si>
  <si>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</si>
  <si>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</si>
  <si>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</si>
  <si>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</si>
  <si>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</si>
  <si>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63</t>
  </si>
  <si>
    <t>Podlahy a podlahové konstrukce</t>
  </si>
  <si>
    <t>93</t>
  </si>
  <si>
    <t>Dokončovací práce inženýrských staveb</t>
  </si>
  <si>
    <t>96</t>
  </si>
  <si>
    <t>Bourání konstrukcí</t>
  </si>
  <si>
    <t>99</t>
  </si>
  <si>
    <t>Staveništní přesun hmot</t>
  </si>
  <si>
    <t>767</t>
  </si>
  <si>
    <t>Konstrukce zámečnické</t>
  </si>
  <si>
    <t>772</t>
  </si>
  <si>
    <t>Kamenné  dlažby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</si>
  <si>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</si>
  <si>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</si>
  <si>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</si>
  <si>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</si>
  <si>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</si>
  <si>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</si>
  <si>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</si>
  <si>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</si>
  <si>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</si>
  <si>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</si>
  <si>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</si>
  <si>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</si>
  <si>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</si>
  <si>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</si>
  <si>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</si>
  <si>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</si>
  <si>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</si>
  <si>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</si>
  <si>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</si>
  <si>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</si>
  <si>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</si>
  <si>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</si>
  <si>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</si>
  <si>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</si>
  <si>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</si>
  <si>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</si>
  <si>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</si>
  <si>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</si>
  <si>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</si>
  <si>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</si>
  <si>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</si>
  <si>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</si>
  <si>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</si>
  <si>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113106231R00</t>
  </si>
  <si>
    <t>Rozebrání vozovek a ploch s jakoukoliv výplní spár _x000D_
 v jakékoliv ploše, ze zámkové dlažky, kladených do lože z kameniva</t>
  </si>
  <si>
    <t>m2</t>
  </si>
  <si>
    <t>822-1</t>
  </si>
  <si>
    <t>RTS 19/ II</t>
  </si>
  <si>
    <t>Práce</t>
  </si>
  <si>
    <t>POL1_1</t>
  </si>
  <si>
    <t>s přemístěním hmot na skládku na vzdálenost do 3 m nebo s naložením na dopravní prostředek</t>
  </si>
  <si>
    <t>SPI</t>
  </si>
  <si>
    <t>0,3*(7,25+14,3)</t>
  </si>
  <si>
    <t>VV</t>
  </si>
  <si>
    <t>113107510R00</t>
  </si>
  <si>
    <t>Odstranění podkladů nebo krytů z kameniva hrubého drceného, v ploše jednotlivě do 50 m2, tloušťka vrstvy 100 mm</t>
  </si>
  <si>
    <t>POL1_</t>
  </si>
  <si>
    <t>122201101R00</t>
  </si>
  <si>
    <t>Odkopávky a  prokopávky nezapažené v hornině 3_x000D_
 do 100 m3</t>
  </si>
  <si>
    <t>m3</t>
  </si>
  <si>
    <t>800-1</t>
  </si>
  <si>
    <t>s přehozením výkopku na vzdálenost do 3 m nebo s naložením na dopravní prostředek,</t>
  </si>
  <si>
    <t>0,3*0,4*(7,25+8,35+0,15)</t>
  </si>
  <si>
    <t>174101101R00</t>
  </si>
  <si>
    <t>Zásyp sypaninou se zhutněním jam, šachet, rýh nebo kolem objektů v těchto vykopávkách</t>
  </si>
  <si>
    <t>z jakékoliv horniny s uložením výkopku po vrstvách,</t>
  </si>
  <si>
    <t>včetně strojního přemístění materiálu pro zásyp ze vzdálenosti do 10 m od okraje zásypu</t>
  </si>
  <si>
    <t>POP</t>
  </si>
  <si>
    <t>274321321R00</t>
  </si>
  <si>
    <t>Beton základových pasů železový třídy C 20/25</t>
  </si>
  <si>
    <t>801-1</t>
  </si>
  <si>
    <t>včetně dodávky a uložení betonu, bez výztuže</t>
  </si>
  <si>
    <t>0,35*0,35*(14,1+7,25+0,6)</t>
  </si>
  <si>
    <t>274351215R00</t>
  </si>
  <si>
    <t>Bednění stěn základových pasů zřízení</t>
  </si>
  <si>
    <t>svislé nebo šikmé (odkloněné), půdorysně přímé nebo zalomené, stěn základových pasů ve volných nebo zapažených jámách, rýhách, šachtách, včetně případných vzpěr,</t>
  </si>
  <si>
    <t>0,35*(7,25+14,1+0,6)</t>
  </si>
  <si>
    <t>274351216R00</t>
  </si>
  <si>
    <t>Bednění stěn základových pasů odstranění</t>
  </si>
  <si>
    <t>Včetně očištění, vytřídění a uložení bednicího materiálu.</t>
  </si>
  <si>
    <t>274361821R00</t>
  </si>
  <si>
    <t>Výztuž základových pasů z betonářské oceli 10 505 (R)</t>
  </si>
  <si>
    <t>t</t>
  </si>
  <si>
    <t>8 : (0,395/1000)*1,25*((14,1+0,6+7,25)/0,3)*1,1</t>
  </si>
  <si>
    <t>12 : (0,888/1000)*4*(14,1+0,6+7,25)*1,1</t>
  </si>
  <si>
    <t>311311912R00</t>
  </si>
  <si>
    <t>Beton nadzákladových zdí prostý třídy C 20/25</t>
  </si>
  <si>
    <t>nosných, výplňových, obkladových, půdních, štítových, poprsních apod., s pomocným lešením o výšce podlahy do 1900 mm a pro zatížení 1,5 kPa,</t>
  </si>
  <si>
    <t>0,4*0,15*(7,25+8,3+0,6)</t>
  </si>
  <si>
    <t>345231111RT1</t>
  </si>
  <si>
    <t>Zdivo plotové z tvárnic betonových jednostranně štípané tloušťky 190 mm</t>
  </si>
  <si>
    <t>kladené na sucho, s dodávkou tvárnic s příslušným podílem průběžných, sloupkových a koncových, betonářské výztuže a betonové zálivky</t>
  </si>
  <si>
    <t>7,25*0,4+8,3*0,4+0,6*0,4</t>
  </si>
  <si>
    <t>345231121RT1</t>
  </si>
  <si>
    <t>Zdivo plotové z tvárnic betonových dvoustranně štípané tlušťky 190 mm</t>
  </si>
  <si>
    <t>7,25*0,95</t>
  </si>
  <si>
    <t>345232121RT1</t>
  </si>
  <si>
    <t>Stříška na zdivo plotové ze zákrytových desek, délky 800 mm, šířky 300 mm, tloušťky 80 mm, stříška plotová na zdivo; betonová; hladká; 800 x 300 x 80 mm; barva šedá</t>
  </si>
  <si>
    <t>m</t>
  </si>
  <si>
    <t>s dodávkou zákrytových desek</t>
  </si>
  <si>
    <t>430320030RAA</t>
  </si>
  <si>
    <t>Schodiště ze železobetonu přímočaré, z betonu C 16/20, výztuž 90 kg/m3</t>
  </si>
  <si>
    <t>AP-HSV</t>
  </si>
  <si>
    <t>Součtová</t>
  </si>
  <si>
    <t>Agregovaná položka</t>
  </si>
  <si>
    <t>POL2_</t>
  </si>
  <si>
    <t>Beton, výztuž, bednění schodnic a podest, podepření bednění.</t>
  </si>
  <si>
    <t>0,16*0,3*5,6*3</t>
  </si>
  <si>
    <t>564731111R00</t>
  </si>
  <si>
    <t>Podklad nebo kryt z kameniva hrubého drceného tloušťka po zhutnění 100 mm</t>
  </si>
  <si>
    <t>velikost 32 - 63 mm s rozprostřením a zhutněním</t>
  </si>
  <si>
    <t>596215020R00</t>
  </si>
  <si>
    <t>Kladení zámkové dlažby do drtě tloušťka dlažby 60 mm, tloušťka lože 30 mm</t>
  </si>
  <si>
    <t>s provedením lože z kameniva drceného, s vyplněním spár, s dvojitým hutněním a se smetením přebytečného materiálu na krajnici. S dodáním hmot pro lože a výplň spár.</t>
  </si>
  <si>
    <t>596291111R00</t>
  </si>
  <si>
    <t>Řezání zámkové dlažby tloušťky 60 mm</t>
  </si>
  <si>
    <t>7,25+14,1</t>
  </si>
  <si>
    <t>596831111R00</t>
  </si>
  <si>
    <t>Kladení dlažby z betonových nebo kameninových dlaždic do lože z vápenné malty tloušťky do 30 mm</t>
  </si>
  <si>
    <t>komunikací pro pěší do velikosti dlaždic 0,25 m2 s provedením lože do tl. 30 mm, s vyplněním spár a se smetením přebytečného materiálu na vzdálenost do 3 m</t>
  </si>
  <si>
    <t>terasa : 13,9*7,25</t>
  </si>
  <si>
    <t>schody : 0,3*5,6*3+0,16*5,6*3</t>
  </si>
  <si>
    <t>59228510R</t>
  </si>
  <si>
    <t>stupeň schodišťový  betonový; l = 30,0 cm; š = 37,0 cm; h = 16,0 cm</t>
  </si>
  <si>
    <t>kus</t>
  </si>
  <si>
    <t>SPCM</t>
  </si>
  <si>
    <t>Specifikace</t>
  </si>
  <si>
    <t>POL3_</t>
  </si>
  <si>
    <t>16*3*1,1</t>
  </si>
  <si>
    <t>59245268R</t>
  </si>
  <si>
    <t>dlažba betonová dvouvrstvá; obdélník; písková, červená, hnědá, karamel, antracit; l = 200 mm; š = 100 mm; tl. 60,0 mm</t>
  </si>
  <si>
    <t>6,465*1,05</t>
  </si>
  <si>
    <t>592453299</t>
  </si>
  <si>
    <t>Dlaždice betonová TERASOVÁ RUVIDO 400 x 400 x 40 mm barva žlutá</t>
  </si>
  <si>
    <t>Vlastní</t>
  </si>
  <si>
    <t>Indiv</t>
  </si>
  <si>
    <t>100,775*1,05</t>
  </si>
  <si>
    <t>631317105R00</t>
  </si>
  <si>
    <t>Mazanina z betonu prostého řezání dilatačních spár v čerstvém betonu prostém, hloubky 0-50 mm</t>
  </si>
  <si>
    <t>(z kameniva) hlazená dřevěným hladítkem</t>
  </si>
  <si>
    <t>13,9+7,25*2</t>
  </si>
  <si>
    <t>771578014RT2</t>
  </si>
  <si>
    <t>Zvláštní úpravy spár dilatční spára vyplněná PE provazcem d=10 mm a silikonem</t>
  </si>
  <si>
    <t>800-771</t>
  </si>
  <si>
    <t>936172111R00</t>
  </si>
  <si>
    <t>Osazení doplňkových ocelových konstrukcí hmotnost do 20 kg</t>
  </si>
  <si>
    <t>821-1</t>
  </si>
  <si>
    <t>936172112R00</t>
  </si>
  <si>
    <t>Osazení doplňkových ocelových konstrukcí hmotnost přes 20 do 50 kg</t>
  </si>
  <si>
    <t>936124119</t>
  </si>
  <si>
    <t>Zřízení venkovního posezení - kotvení do bet. mazaniny chem. kotva</t>
  </si>
  <si>
    <t>900      RT3</t>
  </si>
  <si>
    <t>HZS, Práce v tarifní třídě 6 (např. tesař)</t>
  </si>
  <si>
    <t>h</t>
  </si>
  <si>
    <t>Prav.M</t>
  </si>
  <si>
    <t>HZS</t>
  </si>
  <si>
    <t>POL10_</t>
  </si>
  <si>
    <t>93-0123</t>
  </si>
  <si>
    <t>Zahradní set / pivní set Masiv, Set vhodný do zahrádek restaurací</t>
  </si>
  <si>
    <t>kompl</t>
  </si>
  <si>
    <t>93-0127</t>
  </si>
  <si>
    <t>Čistící rohož v rámu, pozink, vyjímatelná 600 x 1500 mm</t>
  </si>
  <si>
    <t>961044111R00</t>
  </si>
  <si>
    <t>Bourání základů z betonu prostého</t>
  </si>
  <si>
    <t>801-3</t>
  </si>
  <si>
    <t>nebo vybourání otvorů průřezové plochy přes 4 m2 v základech,</t>
  </si>
  <si>
    <t>0,4*0,35*(8,35+0,15+7,25+0,6)</t>
  </si>
  <si>
    <t>962052211R00</t>
  </si>
  <si>
    <t>Bourání zdiva železobetonového nadzákladového</t>
  </si>
  <si>
    <t>nebo vybourání otvorů průřezové plochy přes 4 m2 ve zdivu železobetonovém, včetně pomocného lešení o výšce podlahy do 1900 mm a pro zatížení do 1,5 kPa  (150 kg/m2),</t>
  </si>
  <si>
    <t>0,4*0,35*(7,25+8,35+0,15+0,6)</t>
  </si>
  <si>
    <t>963042819R00</t>
  </si>
  <si>
    <t>Bourání jakýchkoliv betonových schodišťových stupňů zhotovených na místě</t>
  </si>
  <si>
    <t>5,6*2</t>
  </si>
  <si>
    <t>965048150R00</t>
  </si>
  <si>
    <t>Dočištění povrchu po vybourání dlažeb do tmele, plochy do 50%</t>
  </si>
  <si>
    <t>14,1*7,25</t>
  </si>
  <si>
    <t>965048541R00</t>
  </si>
  <si>
    <t>Frézování betonového povrchu tloušťky do 30 mm</t>
  </si>
  <si>
    <t>7,25*14,1+7,25*6</t>
  </si>
  <si>
    <t>965081713R00</t>
  </si>
  <si>
    <t>Bourání podlah z keramických dlaždic, tloušťky do 10 mm, plochy přes 1 m2</t>
  </si>
  <si>
    <t>bez podkladního lože, s jakoukoliv výplní spár</t>
  </si>
  <si>
    <t>7,25*14,1</t>
  </si>
  <si>
    <t>976071111R00</t>
  </si>
  <si>
    <t>Vybourání kovových doplňkových konstrukcí madel a zábradlí_x000D_
 v jakémkoliv zdivu</t>
  </si>
  <si>
    <t>8,35+7,25</t>
  </si>
  <si>
    <t>978059631R00</t>
  </si>
  <si>
    <t>Odsekání a odebrání obkladů stěn z obkladaček vnějších z jakýchkoliv materiálů, plochy přes 2 m2</t>
  </si>
  <si>
    <t>včetně otlučení podkladní omítky až na zdivo,</t>
  </si>
  <si>
    <t>1*2+0,75*(14,1-1,7*2)</t>
  </si>
  <si>
    <t>909      R00</t>
  </si>
  <si>
    <t>Hzs-nezmeritelne stavebni prace</t>
  </si>
  <si>
    <t>913      R00</t>
  </si>
  <si>
    <t>Hzs - Stavební dělník</t>
  </si>
  <si>
    <t>998223011R00</t>
  </si>
  <si>
    <t>Přesun hmot pozemních komunikací, kryt dlážděný jakékoliv délky objektu</t>
  </si>
  <si>
    <t>Přesun hmot</t>
  </si>
  <si>
    <t>POL7_</t>
  </si>
  <si>
    <t>vodorovně do 200 m</t>
  </si>
  <si>
    <t>767221299</t>
  </si>
  <si>
    <t>Montáž a dodávka zábradlí ocel. žárově zinkované v. 950 mm</t>
  </si>
  <si>
    <t>8,8</t>
  </si>
  <si>
    <t>772401123R00</t>
  </si>
  <si>
    <t>Montáž obkladu soklů deskami z kamene svislých nebo šikmých stěn s lícem rovným, tloušťky do 30 mm včetně</t>
  </si>
  <si>
    <t>800-782</t>
  </si>
  <si>
    <t>2*1+0,75*(14,1-1,7*2)</t>
  </si>
  <si>
    <t>58384109</t>
  </si>
  <si>
    <t>Obklad kamenný tl.10 mm</t>
  </si>
  <si>
    <t>10,025*1,1</t>
  </si>
  <si>
    <t>998772101R00</t>
  </si>
  <si>
    <t>Přesun hmot pro kamenné dlažby, obklady schodišťových stupňů a soklů v objektech výšky do 6 m</t>
  </si>
  <si>
    <t>50 m vodorovně</t>
  </si>
  <si>
    <t>979990001R00</t>
  </si>
  <si>
    <t>Poplatek za skládku stavební suti</t>
  </si>
  <si>
    <t>Přesun suti</t>
  </si>
  <si>
    <t>POL8_</t>
  </si>
  <si>
    <t>979081111R00</t>
  </si>
  <si>
    <t>do 1 km</t>
  </si>
  <si>
    <t>Včetně naložení na dopravní prostředek a složení na skládku, bez poplatku za skládku.</t>
  </si>
  <si>
    <t>979081121R00</t>
  </si>
  <si>
    <t>příplatek za každý další 1 km</t>
  </si>
  <si>
    <t>SUM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</si>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</sst>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0" fontId="19" fillId="0" borderId="18" xfId="0" applyNumberFormat="1" applyFont="1" applyBorder="1" applyAlignment="1">
      <alignment vertical="top"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zoomScaleNormal="100" workbookViewId="0">
      <selection sqref="A1:G1"/>
    </sheetView>
  </sheetViews>
  <sheetFormatPr defaultRowHeight="12.75"/>
  <sheetData>
    <row r="1" spans="1:7">
      <c r="A1" s="21" t="s">
        <v>38</v>
      </c>
    </row>
    <row r="2" spans="1:7" ht="57.75" customHeight="1">
      <c r="A2" s="76" t="s">
        <v>39</v>
      </c>
      <c r="B2" s="76"/>
      <c r="C2" s="76"/>
      <c r="D2" s="76"/>
      <c r="E2" s="76"/>
      <c r="F2" s="76"/>
      <c r="G2" s="76"/>
    </row>
  </sheetData>
  <sheetProtection password="918B" sheet="1"/>
  <mergeCells count="1">
    <mergeCell ref="A2:G2"/>
  </mergeCells>
  <pageMargins left="0.59055118110236227" right="0.19685039370078741" top="0.78740157480314965" bottom="0.78740157480314965" header="0.31496062992125984" footer="0.31496062992125984"/>
  <pageSetup paperSize="9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N12" sqref="N12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>
      <c r="A4" s="111">
        <v>217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34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SUMIF(F50:F61,A16,I50:I61)+SUMIF(F50:F61,"PSU",I50:I61)</f>
        <v>0</v>
      </c>
      <c r="J16" s="85"/>
    </row>
    <row r="17" spans="1:10" ht="23.25" customHeight="1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SUMIF(F50:F61,A17,I50:I61)</f>
        <v>0</v>
      </c>
      <c r="J17" s="85"/>
    </row>
    <row r="18" spans="1:10" ht="23.25" customHeight="1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SUMIF(F50:F61,A18,I50:I61)</f>
        <v>0</v>
      </c>
      <c r="J18" s="85"/>
    </row>
    <row r="19" spans="1:10" ht="23.25" customHeight="1">
      <c r="A19" s="199" t="s">
        <v>80</v>
      </c>
      <c r="B19" s="38" t="s">
        <v>27</v>
      </c>
      <c r="C19" s="62"/>
      <c r="D19" s="63"/>
      <c r="E19" s="83"/>
      <c r="F19" s="84"/>
      <c r="G19" s="83"/>
      <c r="H19" s="84"/>
      <c r="I19" s="83">
        <f>SUMIF(F50:F61,A19,I50:I61)</f>
        <v>0</v>
      </c>
      <c r="J19" s="85"/>
    </row>
    <row r="20" spans="1:10" ht="23.25" customHeight="1">
      <c r="A20" s="199" t="s">
        <v>81</v>
      </c>
      <c r="B20" s="38" t="s">
        <v>28</v>
      </c>
      <c r="C20" s="62"/>
      <c r="D20" s="63"/>
      <c r="E20" s="83"/>
      <c r="F20" s="84"/>
      <c r="G20" s="83"/>
      <c r="H20" s="84"/>
      <c r="I20" s="83">
        <f>SUMIF(F50:F61,A20,I50:I61)</f>
        <v>0</v>
      </c>
      <c r="J20" s="85"/>
    </row>
    <row r="21" spans="1:10" ht="23.25" customHeight="1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54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>
      <c r="A39" s="137">
        <v>1</v>
      </c>
      <c r="B39" s="148" t="s">
        <v>51</v>
      </c>
      <c r="C39" s="149"/>
      <c r="D39" s="149"/>
      <c r="E39" s="149"/>
      <c r="F39" s="150">
        <f>'1 2 Pol'!AE119</f>
        <v>0</v>
      </c>
      <c r="G39" s="151">
        <f>'1 2 Pol'!AF119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>
      <c r="A40" s="137">
        <v>2</v>
      </c>
      <c r="B40" s="155"/>
      <c r="C40" s="156" t="s">
        <v>52</v>
      </c>
      <c r="D40" s="156"/>
      <c r="E40" s="156"/>
      <c r="F40" s="157"/>
      <c r="G40" s="158"/>
      <c r="H40" s="158"/>
      <c r="I40" s="159">
        <f>F40+G40+H40</f>
        <v>0</v>
      </c>
      <c r="J40" s="160" t="str">
        <f>IF(CenaCelkemVypocet=0,"",I40/CenaCelkemVypocet*100)</f>
        <v/>
      </c>
    </row>
    <row r="41" spans="1:10" ht="25.5" hidden="1" customHeight="1">
      <c r="A41" s="137">
        <v>2</v>
      </c>
      <c r="B41" s="155" t="s">
        <v>45</v>
      </c>
      <c r="C41" s="156" t="s">
        <v>46</v>
      </c>
      <c r="D41" s="156"/>
      <c r="E41" s="156"/>
      <c r="F41" s="157">
        <f>'1 2 Pol'!AE119</f>
        <v>0</v>
      </c>
      <c r="G41" s="158">
        <f>'1 2 Pol'!AF119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>
      <c r="A42" s="137">
        <v>3</v>
      </c>
      <c r="B42" s="161" t="s">
        <v>43</v>
      </c>
      <c r="C42" s="149" t="s">
        <v>44</v>
      </c>
      <c r="D42" s="149"/>
      <c r="E42" s="149"/>
      <c r="F42" s="162">
        <f>'1 2 Pol'!AE119</f>
        <v>0</v>
      </c>
      <c r="G42" s="152">
        <f>'1 2 Pol'!AF119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>
      <c r="A43" s="137"/>
      <c r="B43" s="163" t="s">
        <v>53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7" spans="1:10" ht="15.75">
      <c r="B47" s="179" t="s">
        <v>55</v>
      </c>
    </row>
    <row r="49" spans="1:10" ht="25.5" customHeight="1">
      <c r="A49" s="181"/>
      <c r="B49" s="184" t="s">
        <v>17</v>
      </c>
      <c r="C49" s="184" t="s">
        <v>5</v>
      </c>
      <c r="D49" s="185"/>
      <c r="E49" s="185"/>
      <c r="F49" s="186" t="s">
        <v>56</v>
      </c>
      <c r="G49" s="186"/>
      <c r="H49" s="186"/>
      <c r="I49" s="186" t="s">
        <v>29</v>
      </c>
      <c r="J49" s="186" t="s">
        <v>0</v>
      </c>
    </row>
    <row r="50" spans="1:10" ht="36.75" customHeight="1">
      <c r="A50" s="182"/>
      <c r="B50" s="187" t="s">
        <v>45</v>
      </c>
      <c r="C50" s="188" t="s">
        <v>57</v>
      </c>
      <c r="D50" s="189"/>
      <c r="E50" s="189"/>
      <c r="F50" s="195" t="s">
        <v>24</v>
      </c>
      <c r="G50" s="196"/>
      <c r="H50" s="196"/>
      <c r="I50" s="196">
        <f>'1 2 Pol'!G8</f>
        <v>0</v>
      </c>
      <c r="J50" s="193" t="str">
        <f>IF(I62=0,"",I50/I62*100)</f>
        <v/>
      </c>
    </row>
    <row r="51" spans="1:10" ht="36.75" customHeight="1">
      <c r="A51" s="182"/>
      <c r="B51" s="187" t="s">
        <v>43</v>
      </c>
      <c r="C51" s="188" t="s">
        <v>58</v>
      </c>
      <c r="D51" s="189"/>
      <c r="E51" s="189"/>
      <c r="F51" s="195" t="s">
        <v>24</v>
      </c>
      <c r="G51" s="196"/>
      <c r="H51" s="196"/>
      <c r="I51" s="196">
        <f>'1 2 Pol'!G19</f>
        <v>0</v>
      </c>
      <c r="J51" s="193" t="str">
        <f>IF(I62=0,"",I51/I62*100)</f>
        <v/>
      </c>
    </row>
    <row r="52" spans="1:10" ht="36.75" customHeight="1">
      <c r="A52" s="182"/>
      <c r="B52" s="187" t="s">
        <v>59</v>
      </c>
      <c r="C52" s="188" t="s">
        <v>60</v>
      </c>
      <c r="D52" s="189"/>
      <c r="E52" s="189"/>
      <c r="F52" s="195" t="s">
        <v>24</v>
      </c>
      <c r="G52" s="196"/>
      <c r="H52" s="196"/>
      <c r="I52" s="196">
        <f>'1 2 Pol'!G32</f>
        <v>0</v>
      </c>
      <c r="J52" s="193" t="str">
        <f>IF(I62=0,"",I52/I62*100)</f>
        <v/>
      </c>
    </row>
    <row r="53" spans="1:10" ht="36.75" customHeight="1">
      <c r="A53" s="182"/>
      <c r="B53" s="187" t="s">
        <v>61</v>
      </c>
      <c r="C53" s="188" t="s">
        <v>62</v>
      </c>
      <c r="D53" s="189"/>
      <c r="E53" s="189"/>
      <c r="F53" s="195" t="s">
        <v>24</v>
      </c>
      <c r="G53" s="196"/>
      <c r="H53" s="196"/>
      <c r="I53" s="196">
        <f>'1 2 Pol'!G44</f>
        <v>0</v>
      </c>
      <c r="J53" s="193" t="str">
        <f>IF(I62=0,"",I53/I62*100)</f>
        <v/>
      </c>
    </row>
    <row r="54" spans="1:10" ht="36.75" customHeight="1">
      <c r="A54" s="182"/>
      <c r="B54" s="187" t="s">
        <v>63</v>
      </c>
      <c r="C54" s="188" t="s">
        <v>64</v>
      </c>
      <c r="D54" s="189"/>
      <c r="E54" s="189"/>
      <c r="F54" s="195" t="s">
        <v>24</v>
      </c>
      <c r="G54" s="196"/>
      <c r="H54" s="196"/>
      <c r="I54" s="196">
        <f>'1 2 Pol'!G48</f>
        <v>0</v>
      </c>
      <c r="J54" s="193" t="str">
        <f>IF(I62=0,"",I54/I62*100)</f>
        <v/>
      </c>
    </row>
    <row r="55" spans="1:10" ht="36.75" customHeight="1">
      <c r="A55" s="182"/>
      <c r="B55" s="187" t="s">
        <v>65</v>
      </c>
      <c r="C55" s="188" t="s">
        <v>66</v>
      </c>
      <c r="D55" s="189"/>
      <c r="E55" s="189"/>
      <c r="F55" s="195" t="s">
        <v>24</v>
      </c>
      <c r="G55" s="196"/>
      <c r="H55" s="196"/>
      <c r="I55" s="196">
        <f>'1 2 Pol'!G65</f>
        <v>0</v>
      </c>
      <c r="J55" s="193" t="str">
        <f>IF(I62=0,"",I55/I62*100)</f>
        <v/>
      </c>
    </row>
    <row r="56" spans="1:10" ht="36.75" customHeight="1">
      <c r="A56" s="182"/>
      <c r="B56" s="187" t="s">
        <v>67</v>
      </c>
      <c r="C56" s="188" t="s">
        <v>68</v>
      </c>
      <c r="D56" s="189"/>
      <c r="E56" s="189"/>
      <c r="F56" s="195" t="s">
        <v>24</v>
      </c>
      <c r="G56" s="196"/>
      <c r="H56" s="196"/>
      <c r="I56" s="196">
        <f>'1 2 Pol'!G70</f>
        <v>0</v>
      </c>
      <c r="J56" s="193" t="str">
        <f>IF(I62=0,"",I56/I62*100)</f>
        <v/>
      </c>
    </row>
    <row r="57" spans="1:10" ht="36.75" customHeight="1">
      <c r="A57" s="182"/>
      <c r="B57" s="187" t="s">
        <v>69</v>
      </c>
      <c r="C57" s="188" t="s">
        <v>70</v>
      </c>
      <c r="D57" s="189"/>
      <c r="E57" s="189"/>
      <c r="F57" s="195" t="s">
        <v>24</v>
      </c>
      <c r="G57" s="196"/>
      <c r="H57" s="196"/>
      <c r="I57" s="196">
        <f>'1 2 Pol'!G77</f>
        <v>0</v>
      </c>
      <c r="J57" s="193" t="str">
        <f>IF(I62=0,"",I57/I62*100)</f>
        <v/>
      </c>
    </row>
    <row r="58" spans="1:10" ht="36.75" customHeight="1">
      <c r="A58" s="182"/>
      <c r="B58" s="187" t="s">
        <v>71</v>
      </c>
      <c r="C58" s="188" t="s">
        <v>72</v>
      </c>
      <c r="D58" s="189"/>
      <c r="E58" s="189"/>
      <c r="F58" s="195" t="s">
        <v>24</v>
      </c>
      <c r="G58" s="196"/>
      <c r="H58" s="196"/>
      <c r="I58" s="196">
        <f>'1 2 Pol'!G100</f>
        <v>0</v>
      </c>
      <c r="J58" s="193" t="str">
        <f>IF(I62=0,"",I58/I62*100)</f>
        <v/>
      </c>
    </row>
    <row r="59" spans="1:10" ht="36.75" customHeight="1">
      <c r="A59" s="182"/>
      <c r="B59" s="187" t="s">
        <v>73</v>
      </c>
      <c r="C59" s="188" t="s">
        <v>74</v>
      </c>
      <c r="D59" s="189"/>
      <c r="E59" s="189"/>
      <c r="F59" s="195" t="s">
        <v>25</v>
      </c>
      <c r="G59" s="196"/>
      <c r="H59" s="196"/>
      <c r="I59" s="196">
        <f>'1 2 Pol'!G103</f>
        <v>0</v>
      </c>
      <c r="J59" s="193" t="str">
        <f>IF(I62=0,"",I59/I62*100)</f>
        <v/>
      </c>
    </row>
    <row r="60" spans="1:10" ht="36.75" customHeight="1">
      <c r="A60" s="182"/>
      <c r="B60" s="187" t="s">
        <v>75</v>
      </c>
      <c r="C60" s="188" t="s">
        <v>76</v>
      </c>
      <c r="D60" s="189"/>
      <c r="E60" s="189"/>
      <c r="F60" s="195" t="s">
        <v>25</v>
      </c>
      <c r="G60" s="196"/>
      <c r="H60" s="196"/>
      <c r="I60" s="196">
        <f>'1 2 Pol'!G106</f>
        <v>0</v>
      </c>
      <c r="J60" s="193" t="str">
        <f>IF(I62=0,"",I60/I62*100)</f>
        <v/>
      </c>
    </row>
    <row r="61" spans="1:10" ht="36.75" customHeight="1">
      <c r="A61" s="182"/>
      <c r="B61" s="187" t="s">
        <v>77</v>
      </c>
      <c r="C61" s="188" t="s">
        <v>78</v>
      </c>
      <c r="D61" s="189"/>
      <c r="E61" s="189"/>
      <c r="F61" s="195" t="s">
        <v>79</v>
      </c>
      <c r="G61" s="196"/>
      <c r="H61" s="196"/>
      <c r="I61" s="196">
        <f>'1 2 Pol'!G113</f>
        <v>0</v>
      </c>
      <c r="J61" s="193" t="str">
        <f>IF(I62=0,"",I61/I62*100)</f>
        <v/>
      </c>
    </row>
    <row r="62" spans="1:10" ht="25.5" customHeight="1">
      <c r="A62" s="183"/>
      <c r="B62" s="190" t="s">
        <v>1</v>
      </c>
      <c r="C62" s="191"/>
      <c r="D62" s="192"/>
      <c r="E62" s="192"/>
      <c r="F62" s="197"/>
      <c r="G62" s="198"/>
      <c r="H62" s="198"/>
      <c r="I62" s="198">
        <f>SUM(I50:I61)</f>
        <v>0</v>
      </c>
      <c r="J62" s="194">
        <f>SUM(J50:J61)</f>
        <v>0</v>
      </c>
    </row>
    <row r="63" spans="1:10">
      <c r="F63" s="135"/>
      <c r="G63" s="135"/>
      <c r="H63" s="135"/>
      <c r="I63" s="135"/>
      <c r="J63" s="136"/>
    </row>
    <row r="64" spans="1:10">
      <c r="F64" s="135"/>
      <c r="G64" s="135"/>
      <c r="H64" s="135"/>
      <c r="I64" s="135"/>
      <c r="J64" s="136"/>
    </row>
    <row r="65" spans="6:10">
      <c r="F65" s="135"/>
      <c r="G65" s="135"/>
      <c r="H65" s="135"/>
      <c r="I65" s="135"/>
      <c r="J65" s="136"/>
    </row>
  </sheetData>
  <sheetProtection password="918B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0:E60"/>
    <mergeCell ref="C61:E61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59055118110236227" right="0.19685039370078741" top="0.78740157480314965" bottom="0.78740157480314965" header="0.31496062992125984" footer="0.31496062992125984"/>
  <pageSetup paperSize="9" scale="97" fitToHeight="9999" orientation="portrait" r:id="rId2"/>
  <headerFooter>
    <oddFooter>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>
      <c r="A4" s="50" t="s">
        <v>9</v>
      </c>
      <c r="B4" s="49"/>
      <c r="C4" s="109"/>
      <c r="D4" s="109"/>
      <c r="E4" s="109"/>
      <c r="F4" s="109"/>
      <c r="G4" s="110"/>
    </row>
    <row r="5" spans="1:7">
      <c r="B5" s="4"/>
      <c r="C5" s="5"/>
      <c r="D5" s="6"/>
    </row>
  </sheetData>
  <sheetProtection password="918B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/>
  <cols>
    <col min="1" max="1" width="3.42578125" customWidth="1"/>
    <col min="2" max="2" width="12.5703125" style="180" customWidth="1"/>
    <col min="3" max="3" width="63.28515625" style="18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200" t="s">
        <v>82</v>
      </c>
      <c r="B1" s="200"/>
      <c r="C1" s="200"/>
      <c r="D1" s="200"/>
      <c r="E1" s="200"/>
      <c r="F1" s="200"/>
      <c r="G1" s="200"/>
      <c r="AG1" t="s">
        <v>83</v>
      </c>
    </row>
    <row r="2" spans="1:60" ht="24.95" customHeight="1">
      <c r="A2" s="201" t="s">
        <v>7</v>
      </c>
      <c r="B2" s="49" t="s">
        <v>49</v>
      </c>
      <c r="C2" s="204" t="s">
        <v>50</v>
      </c>
      <c r="D2" s="202"/>
      <c r="E2" s="202"/>
      <c r="F2" s="202"/>
      <c r="G2" s="203"/>
      <c r="AG2" t="s">
        <v>84</v>
      </c>
    </row>
    <row r="3" spans="1:60" ht="24.95" customHeight="1">
      <c r="A3" s="201" t="s">
        <v>8</v>
      </c>
      <c r="B3" s="49" t="s">
        <v>45</v>
      </c>
      <c r="C3" s="204" t="s">
        <v>46</v>
      </c>
      <c r="D3" s="202"/>
      <c r="E3" s="202"/>
      <c r="F3" s="202"/>
      <c r="G3" s="203"/>
      <c r="AC3" s="180" t="s">
        <v>84</v>
      </c>
      <c r="AG3" t="s">
        <v>85</v>
      </c>
    </row>
    <row r="4" spans="1:60" ht="24.95" customHeight="1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86</v>
      </c>
    </row>
    <row r="5" spans="1:60">
      <c r="D5" s="10"/>
    </row>
    <row r="6" spans="1:60" ht="38.25">
      <c r="A6" s="211" t="s">
        <v>87</v>
      </c>
      <c r="B6" s="213" t="s">
        <v>88</v>
      </c>
      <c r="C6" s="213" t="s">
        <v>89</v>
      </c>
      <c r="D6" s="212" t="s">
        <v>90</v>
      </c>
      <c r="E6" s="211" t="s">
        <v>91</v>
      </c>
      <c r="F6" s="210" t="s">
        <v>92</v>
      </c>
      <c r="G6" s="211" t="s">
        <v>29</v>
      </c>
      <c r="H6" s="214" t="s">
        <v>30</v>
      </c>
      <c r="I6" s="214" t="s">
        <v>93</v>
      </c>
      <c r="J6" s="214" t="s">
        <v>31</v>
      </c>
      <c r="K6" s="214" t="s">
        <v>94</v>
      </c>
      <c r="L6" s="214" t="s">
        <v>95</v>
      </c>
      <c r="M6" s="214" t="s">
        <v>96</v>
      </c>
      <c r="N6" s="214" t="s">
        <v>97</v>
      </c>
      <c r="O6" s="214" t="s">
        <v>98</v>
      </c>
      <c r="P6" s="214" t="s">
        <v>99</v>
      </c>
      <c r="Q6" s="214" t="s">
        <v>100</v>
      </c>
      <c r="R6" s="214" t="s">
        <v>101</v>
      </c>
      <c r="S6" s="214" t="s">
        <v>102</v>
      </c>
      <c r="T6" s="214" t="s">
        <v>103</v>
      </c>
      <c r="U6" s="214" t="s">
        <v>104</v>
      </c>
      <c r="V6" s="214" t="s">
        <v>105</v>
      </c>
      <c r="W6" s="214" t="s">
        <v>106</v>
      </c>
      <c r="X6" s="214" t="s">
        <v>107</v>
      </c>
    </row>
    <row r="7" spans="1:60" hidden="1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</row>
    <row r="8" spans="1:60">
      <c r="A8" s="228" t="s">
        <v>108</v>
      </c>
      <c r="B8" s="229" t="s">
        <v>45</v>
      </c>
      <c r="C8" s="253" t="s">
        <v>57</v>
      </c>
      <c r="D8" s="230"/>
      <c r="E8" s="231"/>
      <c r="F8" s="232"/>
      <c r="G8" s="232">
        <f>SUMIF(AG9:AG18,"&lt;&gt;NOR",G9:G18)</f>
        <v>0</v>
      </c>
      <c r="H8" s="232"/>
      <c r="I8" s="232">
        <f>SUM(I9:I18)</f>
        <v>0</v>
      </c>
      <c r="J8" s="232"/>
      <c r="K8" s="232">
        <f>SUM(K9:K18)</f>
        <v>0</v>
      </c>
      <c r="L8" s="232"/>
      <c r="M8" s="232">
        <f>SUM(M9:M18)</f>
        <v>0</v>
      </c>
      <c r="N8" s="232"/>
      <c r="O8" s="232">
        <f>SUM(O9:O18)</f>
        <v>0</v>
      </c>
      <c r="P8" s="232"/>
      <c r="Q8" s="232">
        <f>SUM(Q9:Q18)</f>
        <v>2.87</v>
      </c>
      <c r="R8" s="232"/>
      <c r="S8" s="232"/>
      <c r="T8" s="233"/>
      <c r="U8" s="227"/>
      <c r="V8" s="227">
        <f>SUM(V9:V18)</f>
        <v>4.72</v>
      </c>
      <c r="W8" s="227"/>
      <c r="X8" s="227"/>
      <c r="AG8" t="s">
        <v>109</v>
      </c>
    </row>
    <row r="9" spans="1:60" ht="22.5" outlineLevel="1">
      <c r="A9" s="234">
        <v>1</v>
      </c>
      <c r="B9" s="235" t="s">
        <v>110</v>
      </c>
      <c r="C9" s="254" t="s">
        <v>111</v>
      </c>
      <c r="D9" s="236" t="s">
        <v>112</v>
      </c>
      <c r="E9" s="237">
        <v>6.4649999999999999</v>
      </c>
      <c r="F9" s="238"/>
      <c r="G9" s="239">
        <f>ROUND(E9*F9,2)</f>
        <v>0</v>
      </c>
      <c r="H9" s="238"/>
      <c r="I9" s="239">
        <f>ROUND(E9*H9,2)</f>
        <v>0</v>
      </c>
      <c r="J9" s="238"/>
      <c r="K9" s="239">
        <f>ROUND(E9*J9,2)</f>
        <v>0</v>
      </c>
      <c r="L9" s="239">
        <v>21</v>
      </c>
      <c r="M9" s="239">
        <f>G9*(1+L9/100)</f>
        <v>0</v>
      </c>
      <c r="N9" s="239">
        <v>0</v>
      </c>
      <c r="O9" s="239">
        <f>ROUND(E9*N9,2)</f>
        <v>0</v>
      </c>
      <c r="P9" s="239">
        <v>0.22500000000000001</v>
      </c>
      <c r="Q9" s="239">
        <f>ROUND(E9*P9,2)</f>
        <v>1.45</v>
      </c>
      <c r="R9" s="239" t="s">
        <v>113</v>
      </c>
      <c r="S9" s="239" t="s">
        <v>114</v>
      </c>
      <c r="T9" s="240" t="s">
        <v>114</v>
      </c>
      <c r="U9" s="224">
        <v>0.14199999999999999</v>
      </c>
      <c r="V9" s="224">
        <f>ROUND(E9*U9,2)</f>
        <v>0.92</v>
      </c>
      <c r="W9" s="224"/>
      <c r="X9" s="224" t="s">
        <v>115</v>
      </c>
      <c r="Y9" s="215"/>
      <c r="Z9" s="215"/>
      <c r="AA9" s="215"/>
      <c r="AB9" s="215"/>
      <c r="AC9" s="215"/>
      <c r="AD9" s="215"/>
      <c r="AE9" s="215"/>
      <c r="AF9" s="215"/>
      <c r="AG9" s="215" t="s">
        <v>116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1">
      <c r="A10" s="222"/>
      <c r="B10" s="223"/>
      <c r="C10" s="255" t="s">
        <v>117</v>
      </c>
      <c r="D10" s="241"/>
      <c r="E10" s="241"/>
      <c r="F10" s="241"/>
      <c r="G10" s="241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15"/>
      <c r="Z10" s="215"/>
      <c r="AA10" s="215"/>
      <c r="AB10" s="215"/>
      <c r="AC10" s="215"/>
      <c r="AD10" s="215"/>
      <c r="AE10" s="215"/>
      <c r="AF10" s="215"/>
      <c r="AG10" s="215" t="s">
        <v>118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1">
      <c r="A11" s="222"/>
      <c r="B11" s="223"/>
      <c r="C11" s="256" t="s">
        <v>119</v>
      </c>
      <c r="D11" s="225"/>
      <c r="E11" s="226">
        <v>6.4649999999999999</v>
      </c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15"/>
      <c r="Z11" s="215"/>
      <c r="AA11" s="215"/>
      <c r="AB11" s="215"/>
      <c r="AC11" s="215"/>
      <c r="AD11" s="215"/>
      <c r="AE11" s="215"/>
      <c r="AF11" s="215"/>
      <c r="AG11" s="215" t="s">
        <v>120</v>
      </c>
      <c r="AH11" s="215">
        <v>0</v>
      </c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ht="22.5" outlineLevel="1">
      <c r="A12" s="242">
        <v>2</v>
      </c>
      <c r="B12" s="243" t="s">
        <v>121</v>
      </c>
      <c r="C12" s="257" t="s">
        <v>122</v>
      </c>
      <c r="D12" s="244" t="s">
        <v>112</v>
      </c>
      <c r="E12" s="245">
        <v>6.4649999999999999</v>
      </c>
      <c r="F12" s="246"/>
      <c r="G12" s="247">
        <f>ROUND(E12*F12,2)</f>
        <v>0</v>
      </c>
      <c r="H12" s="246"/>
      <c r="I12" s="247">
        <f>ROUND(E12*H12,2)</f>
        <v>0</v>
      </c>
      <c r="J12" s="246"/>
      <c r="K12" s="247">
        <f>ROUND(E12*J12,2)</f>
        <v>0</v>
      </c>
      <c r="L12" s="247">
        <v>21</v>
      </c>
      <c r="M12" s="247">
        <f>G12*(1+L12/100)</f>
        <v>0</v>
      </c>
      <c r="N12" s="247">
        <v>0</v>
      </c>
      <c r="O12" s="247">
        <f>ROUND(E12*N12,2)</f>
        <v>0</v>
      </c>
      <c r="P12" s="247">
        <v>0.22</v>
      </c>
      <c r="Q12" s="247">
        <f>ROUND(E12*P12,2)</f>
        <v>1.42</v>
      </c>
      <c r="R12" s="247" t="s">
        <v>113</v>
      </c>
      <c r="S12" s="247" t="s">
        <v>114</v>
      </c>
      <c r="T12" s="248" t="s">
        <v>114</v>
      </c>
      <c r="U12" s="224">
        <v>0.42099999999999999</v>
      </c>
      <c r="V12" s="224">
        <f>ROUND(E12*U12,2)</f>
        <v>2.72</v>
      </c>
      <c r="W12" s="224"/>
      <c r="X12" s="224" t="s">
        <v>115</v>
      </c>
      <c r="Y12" s="215"/>
      <c r="Z12" s="215"/>
      <c r="AA12" s="215"/>
      <c r="AB12" s="215"/>
      <c r="AC12" s="215"/>
      <c r="AD12" s="215"/>
      <c r="AE12" s="215"/>
      <c r="AF12" s="215"/>
      <c r="AG12" s="215" t="s">
        <v>123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ht="22.5" outlineLevel="1">
      <c r="A13" s="234">
        <v>3</v>
      </c>
      <c r="B13" s="235" t="s">
        <v>124</v>
      </c>
      <c r="C13" s="254" t="s">
        <v>125</v>
      </c>
      <c r="D13" s="236" t="s">
        <v>126</v>
      </c>
      <c r="E13" s="237">
        <v>1.89</v>
      </c>
      <c r="F13" s="238"/>
      <c r="G13" s="239">
        <f>ROUND(E13*F13,2)</f>
        <v>0</v>
      </c>
      <c r="H13" s="238"/>
      <c r="I13" s="239">
        <f>ROUND(E13*H13,2)</f>
        <v>0</v>
      </c>
      <c r="J13" s="238"/>
      <c r="K13" s="239">
        <f>ROUND(E13*J13,2)</f>
        <v>0</v>
      </c>
      <c r="L13" s="239">
        <v>21</v>
      </c>
      <c r="M13" s="239">
        <f>G13*(1+L13/100)</f>
        <v>0</v>
      </c>
      <c r="N13" s="239">
        <v>0</v>
      </c>
      <c r="O13" s="239">
        <f>ROUND(E13*N13,2)</f>
        <v>0</v>
      </c>
      <c r="P13" s="239">
        <v>0</v>
      </c>
      <c r="Q13" s="239">
        <f>ROUND(E13*P13,2)</f>
        <v>0</v>
      </c>
      <c r="R13" s="239" t="s">
        <v>127</v>
      </c>
      <c r="S13" s="239" t="s">
        <v>114</v>
      </c>
      <c r="T13" s="240" t="s">
        <v>114</v>
      </c>
      <c r="U13" s="224">
        <v>0.36799999999999999</v>
      </c>
      <c r="V13" s="224">
        <f>ROUND(E13*U13,2)</f>
        <v>0.7</v>
      </c>
      <c r="W13" s="224"/>
      <c r="X13" s="224" t="s">
        <v>115</v>
      </c>
      <c r="Y13" s="215"/>
      <c r="Z13" s="215"/>
      <c r="AA13" s="215"/>
      <c r="AB13" s="215"/>
      <c r="AC13" s="215"/>
      <c r="AD13" s="215"/>
      <c r="AE13" s="215"/>
      <c r="AF13" s="215"/>
      <c r="AG13" s="215" t="s">
        <v>123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1">
      <c r="A14" s="222"/>
      <c r="B14" s="223"/>
      <c r="C14" s="255" t="s">
        <v>128</v>
      </c>
      <c r="D14" s="241"/>
      <c r="E14" s="241"/>
      <c r="F14" s="241"/>
      <c r="G14" s="241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15"/>
      <c r="Z14" s="215"/>
      <c r="AA14" s="215"/>
      <c r="AB14" s="215"/>
      <c r="AC14" s="215"/>
      <c r="AD14" s="215"/>
      <c r="AE14" s="215"/>
      <c r="AF14" s="215"/>
      <c r="AG14" s="215" t="s">
        <v>118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>
      <c r="A15" s="222"/>
      <c r="B15" s="223"/>
      <c r="C15" s="256" t="s">
        <v>129</v>
      </c>
      <c r="D15" s="225"/>
      <c r="E15" s="226">
        <v>1.89</v>
      </c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15"/>
      <c r="Z15" s="215"/>
      <c r="AA15" s="215"/>
      <c r="AB15" s="215"/>
      <c r="AC15" s="215"/>
      <c r="AD15" s="215"/>
      <c r="AE15" s="215"/>
      <c r="AF15" s="215"/>
      <c r="AG15" s="215" t="s">
        <v>120</v>
      </c>
      <c r="AH15" s="215">
        <v>0</v>
      </c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ht="22.5" outlineLevel="1">
      <c r="A16" s="234">
        <v>4</v>
      </c>
      <c r="B16" s="235" t="s">
        <v>130</v>
      </c>
      <c r="C16" s="254" t="s">
        <v>131</v>
      </c>
      <c r="D16" s="236" t="s">
        <v>126</v>
      </c>
      <c r="E16" s="237">
        <v>1.89</v>
      </c>
      <c r="F16" s="238"/>
      <c r="G16" s="239">
        <f>ROUND(E16*F16,2)</f>
        <v>0</v>
      </c>
      <c r="H16" s="238"/>
      <c r="I16" s="239">
        <f>ROUND(E16*H16,2)</f>
        <v>0</v>
      </c>
      <c r="J16" s="238"/>
      <c r="K16" s="239">
        <f>ROUND(E16*J16,2)</f>
        <v>0</v>
      </c>
      <c r="L16" s="239">
        <v>21</v>
      </c>
      <c r="M16" s="239">
        <f>G16*(1+L16/100)</f>
        <v>0</v>
      </c>
      <c r="N16" s="239">
        <v>0</v>
      </c>
      <c r="O16" s="239">
        <f>ROUND(E16*N16,2)</f>
        <v>0</v>
      </c>
      <c r="P16" s="239">
        <v>0</v>
      </c>
      <c r="Q16" s="239">
        <f>ROUND(E16*P16,2)</f>
        <v>0</v>
      </c>
      <c r="R16" s="239" t="s">
        <v>127</v>
      </c>
      <c r="S16" s="239" t="s">
        <v>114</v>
      </c>
      <c r="T16" s="240" t="s">
        <v>114</v>
      </c>
      <c r="U16" s="224">
        <v>0.20200000000000001</v>
      </c>
      <c r="V16" s="224">
        <f>ROUND(E16*U16,2)</f>
        <v>0.38</v>
      </c>
      <c r="W16" s="224"/>
      <c r="X16" s="224" t="s">
        <v>115</v>
      </c>
      <c r="Y16" s="215"/>
      <c r="Z16" s="215"/>
      <c r="AA16" s="215"/>
      <c r="AB16" s="215"/>
      <c r="AC16" s="215"/>
      <c r="AD16" s="215"/>
      <c r="AE16" s="215"/>
      <c r="AF16" s="215"/>
      <c r="AG16" s="215" t="s">
        <v>123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outlineLevel="1">
      <c r="A17" s="222"/>
      <c r="B17" s="223"/>
      <c r="C17" s="255" t="s">
        <v>132</v>
      </c>
      <c r="D17" s="241"/>
      <c r="E17" s="241"/>
      <c r="F17" s="241"/>
      <c r="G17" s="241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15"/>
      <c r="Z17" s="215"/>
      <c r="AA17" s="215"/>
      <c r="AB17" s="215"/>
      <c r="AC17" s="215"/>
      <c r="AD17" s="215"/>
      <c r="AE17" s="215"/>
      <c r="AF17" s="215"/>
      <c r="AG17" s="215" t="s">
        <v>118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>
      <c r="A18" s="222"/>
      <c r="B18" s="223"/>
      <c r="C18" s="258" t="s">
        <v>133</v>
      </c>
      <c r="D18" s="249"/>
      <c r="E18" s="249"/>
      <c r="F18" s="249"/>
      <c r="G18" s="249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15"/>
      <c r="Z18" s="215"/>
      <c r="AA18" s="215"/>
      <c r="AB18" s="215"/>
      <c r="AC18" s="215"/>
      <c r="AD18" s="215"/>
      <c r="AE18" s="215"/>
      <c r="AF18" s="215"/>
      <c r="AG18" s="215" t="s">
        <v>134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>
      <c r="A19" s="228" t="s">
        <v>108</v>
      </c>
      <c r="B19" s="229" t="s">
        <v>43</v>
      </c>
      <c r="C19" s="253" t="s">
        <v>58</v>
      </c>
      <c r="D19" s="230"/>
      <c r="E19" s="231"/>
      <c r="F19" s="232"/>
      <c r="G19" s="232">
        <f>SUMIF(AG20:AG31,"&lt;&gt;NOR",G20:G31)</f>
        <v>0</v>
      </c>
      <c r="H19" s="232"/>
      <c r="I19" s="232">
        <f>SUM(I20:I31)</f>
        <v>0</v>
      </c>
      <c r="J19" s="232"/>
      <c r="K19" s="232">
        <f>SUM(K20:K31)</f>
        <v>0</v>
      </c>
      <c r="L19" s="232"/>
      <c r="M19" s="232">
        <f>SUM(M20:M31)</f>
        <v>0</v>
      </c>
      <c r="N19" s="232"/>
      <c r="O19" s="232">
        <f>SUM(O20:O31)</f>
        <v>7.22</v>
      </c>
      <c r="P19" s="232"/>
      <c r="Q19" s="232">
        <f>SUM(Q20:Q31)</f>
        <v>0</v>
      </c>
      <c r="R19" s="232"/>
      <c r="S19" s="232"/>
      <c r="T19" s="233"/>
      <c r="U19" s="227"/>
      <c r="V19" s="227">
        <f>SUM(V20:V31)</f>
        <v>14.77</v>
      </c>
      <c r="W19" s="227"/>
      <c r="X19" s="227"/>
      <c r="AG19" t="s">
        <v>109</v>
      </c>
    </row>
    <row r="20" spans="1:60" outlineLevel="1">
      <c r="A20" s="234">
        <v>5</v>
      </c>
      <c r="B20" s="235" t="s">
        <v>135</v>
      </c>
      <c r="C20" s="254" t="s">
        <v>136</v>
      </c>
      <c r="D20" s="236" t="s">
        <v>126</v>
      </c>
      <c r="E20" s="237">
        <v>2.6888700000000001</v>
      </c>
      <c r="F20" s="238"/>
      <c r="G20" s="239">
        <f>ROUND(E20*F20,2)</f>
        <v>0</v>
      </c>
      <c r="H20" s="238"/>
      <c r="I20" s="239">
        <f>ROUND(E20*H20,2)</f>
        <v>0</v>
      </c>
      <c r="J20" s="238"/>
      <c r="K20" s="239">
        <f>ROUND(E20*J20,2)</f>
        <v>0</v>
      </c>
      <c r="L20" s="239">
        <v>21</v>
      </c>
      <c r="M20" s="239">
        <f>G20*(1+L20/100)</f>
        <v>0</v>
      </c>
      <c r="N20" s="239">
        <v>2.5249999999999999</v>
      </c>
      <c r="O20" s="239">
        <f>ROUND(E20*N20,2)</f>
        <v>6.79</v>
      </c>
      <c r="P20" s="239">
        <v>0</v>
      </c>
      <c r="Q20" s="239">
        <f>ROUND(E20*P20,2)</f>
        <v>0</v>
      </c>
      <c r="R20" s="239" t="s">
        <v>137</v>
      </c>
      <c r="S20" s="239" t="s">
        <v>114</v>
      </c>
      <c r="T20" s="240" t="s">
        <v>114</v>
      </c>
      <c r="U20" s="224">
        <v>0.48</v>
      </c>
      <c r="V20" s="224">
        <f>ROUND(E20*U20,2)</f>
        <v>1.29</v>
      </c>
      <c r="W20" s="224"/>
      <c r="X20" s="224" t="s">
        <v>115</v>
      </c>
      <c r="Y20" s="215"/>
      <c r="Z20" s="215"/>
      <c r="AA20" s="215"/>
      <c r="AB20" s="215"/>
      <c r="AC20" s="215"/>
      <c r="AD20" s="215"/>
      <c r="AE20" s="215"/>
      <c r="AF20" s="215"/>
      <c r="AG20" s="215" t="s">
        <v>123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1">
      <c r="A21" s="222"/>
      <c r="B21" s="223"/>
      <c r="C21" s="255" t="s">
        <v>138</v>
      </c>
      <c r="D21" s="241"/>
      <c r="E21" s="241"/>
      <c r="F21" s="241"/>
      <c r="G21" s="241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15"/>
      <c r="Z21" s="215"/>
      <c r="AA21" s="215"/>
      <c r="AB21" s="215"/>
      <c r="AC21" s="215"/>
      <c r="AD21" s="215"/>
      <c r="AE21" s="215"/>
      <c r="AF21" s="215"/>
      <c r="AG21" s="215" t="s">
        <v>118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1">
      <c r="A22" s="222"/>
      <c r="B22" s="223"/>
      <c r="C22" s="256" t="s">
        <v>139</v>
      </c>
      <c r="D22" s="225"/>
      <c r="E22" s="226">
        <v>2.6888800000000002</v>
      </c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15"/>
      <c r="Z22" s="215"/>
      <c r="AA22" s="215"/>
      <c r="AB22" s="215"/>
      <c r="AC22" s="215"/>
      <c r="AD22" s="215"/>
      <c r="AE22" s="215"/>
      <c r="AF22" s="215"/>
      <c r="AG22" s="215" t="s">
        <v>120</v>
      </c>
      <c r="AH22" s="215">
        <v>0</v>
      </c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outlineLevel="1">
      <c r="A23" s="234">
        <v>6</v>
      </c>
      <c r="B23" s="235" t="s">
        <v>140</v>
      </c>
      <c r="C23" s="254" t="s">
        <v>141</v>
      </c>
      <c r="D23" s="236" t="s">
        <v>112</v>
      </c>
      <c r="E23" s="237">
        <v>7.6825000000000001</v>
      </c>
      <c r="F23" s="238"/>
      <c r="G23" s="239">
        <f>ROUND(E23*F23,2)</f>
        <v>0</v>
      </c>
      <c r="H23" s="238"/>
      <c r="I23" s="239">
        <f>ROUND(E23*H23,2)</f>
        <v>0</v>
      </c>
      <c r="J23" s="238"/>
      <c r="K23" s="239">
        <f>ROUND(E23*J23,2)</f>
        <v>0</v>
      </c>
      <c r="L23" s="239">
        <v>21</v>
      </c>
      <c r="M23" s="239">
        <f>G23*(1+L23/100)</f>
        <v>0</v>
      </c>
      <c r="N23" s="239">
        <v>3.916E-2</v>
      </c>
      <c r="O23" s="239">
        <f>ROUND(E23*N23,2)</f>
        <v>0.3</v>
      </c>
      <c r="P23" s="239">
        <v>0</v>
      </c>
      <c r="Q23" s="239">
        <f>ROUND(E23*P23,2)</f>
        <v>0</v>
      </c>
      <c r="R23" s="239" t="s">
        <v>137</v>
      </c>
      <c r="S23" s="239" t="s">
        <v>114</v>
      </c>
      <c r="T23" s="240" t="s">
        <v>114</v>
      </c>
      <c r="U23" s="224">
        <v>1.05</v>
      </c>
      <c r="V23" s="224">
        <f>ROUND(E23*U23,2)</f>
        <v>8.07</v>
      </c>
      <c r="W23" s="224"/>
      <c r="X23" s="224" t="s">
        <v>115</v>
      </c>
      <c r="Y23" s="215"/>
      <c r="Z23" s="215"/>
      <c r="AA23" s="215"/>
      <c r="AB23" s="215"/>
      <c r="AC23" s="215"/>
      <c r="AD23" s="215"/>
      <c r="AE23" s="215"/>
      <c r="AF23" s="215"/>
      <c r="AG23" s="215" t="s">
        <v>123</v>
      </c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ht="22.5" outlineLevel="1">
      <c r="A24" s="222"/>
      <c r="B24" s="223"/>
      <c r="C24" s="255" t="s">
        <v>142</v>
      </c>
      <c r="D24" s="241"/>
      <c r="E24" s="241"/>
      <c r="F24" s="241"/>
      <c r="G24" s="241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15"/>
      <c r="Z24" s="215"/>
      <c r="AA24" s="215"/>
      <c r="AB24" s="215"/>
      <c r="AC24" s="215"/>
      <c r="AD24" s="215"/>
      <c r="AE24" s="215"/>
      <c r="AF24" s="215"/>
      <c r="AG24" s="215" t="s">
        <v>118</v>
      </c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50" t="str">
        <f>C24</f>
        <v>svislé nebo šikmé (odkloněné), půdorysně přímé nebo zalomené, stěn základových pasů ve volných nebo zapažených jámách, rýhách, šachtách, včetně případných vzpěr,</v>
      </c>
      <c r="BB24" s="215"/>
      <c r="BC24" s="215"/>
      <c r="BD24" s="215"/>
      <c r="BE24" s="215"/>
      <c r="BF24" s="215"/>
      <c r="BG24" s="215"/>
      <c r="BH24" s="215"/>
    </row>
    <row r="25" spans="1:60" outlineLevel="1">
      <c r="A25" s="222"/>
      <c r="B25" s="223"/>
      <c r="C25" s="256" t="s">
        <v>143</v>
      </c>
      <c r="D25" s="225"/>
      <c r="E25" s="226">
        <v>7.6825000000000001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15"/>
      <c r="Z25" s="215"/>
      <c r="AA25" s="215"/>
      <c r="AB25" s="215"/>
      <c r="AC25" s="215"/>
      <c r="AD25" s="215"/>
      <c r="AE25" s="215"/>
      <c r="AF25" s="215"/>
      <c r="AG25" s="215" t="s">
        <v>120</v>
      </c>
      <c r="AH25" s="215">
        <v>0</v>
      </c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outlineLevel="1">
      <c r="A26" s="234">
        <v>7</v>
      </c>
      <c r="B26" s="235" t="s">
        <v>144</v>
      </c>
      <c r="C26" s="254" t="s">
        <v>145</v>
      </c>
      <c r="D26" s="236" t="s">
        <v>112</v>
      </c>
      <c r="E26" s="237">
        <v>7.6825000000000001</v>
      </c>
      <c r="F26" s="238"/>
      <c r="G26" s="239">
        <f>ROUND(E26*F26,2)</f>
        <v>0</v>
      </c>
      <c r="H26" s="238"/>
      <c r="I26" s="239">
        <f>ROUND(E26*H26,2)</f>
        <v>0</v>
      </c>
      <c r="J26" s="238"/>
      <c r="K26" s="239">
        <f>ROUND(E26*J26,2)</f>
        <v>0</v>
      </c>
      <c r="L26" s="239">
        <v>21</v>
      </c>
      <c r="M26" s="239">
        <f>G26*(1+L26/100)</f>
        <v>0</v>
      </c>
      <c r="N26" s="239">
        <v>0</v>
      </c>
      <c r="O26" s="239">
        <f>ROUND(E26*N26,2)</f>
        <v>0</v>
      </c>
      <c r="P26" s="239">
        <v>0</v>
      </c>
      <c r="Q26" s="239">
        <f>ROUND(E26*P26,2)</f>
        <v>0</v>
      </c>
      <c r="R26" s="239" t="s">
        <v>137</v>
      </c>
      <c r="S26" s="239" t="s">
        <v>114</v>
      </c>
      <c r="T26" s="240" t="s">
        <v>114</v>
      </c>
      <c r="U26" s="224">
        <v>0.32</v>
      </c>
      <c r="V26" s="224">
        <f>ROUND(E26*U26,2)</f>
        <v>2.46</v>
      </c>
      <c r="W26" s="224"/>
      <c r="X26" s="224" t="s">
        <v>115</v>
      </c>
      <c r="Y26" s="215"/>
      <c r="Z26" s="215"/>
      <c r="AA26" s="215"/>
      <c r="AB26" s="215"/>
      <c r="AC26" s="215"/>
      <c r="AD26" s="215"/>
      <c r="AE26" s="215"/>
      <c r="AF26" s="215"/>
      <c r="AG26" s="215" t="s">
        <v>123</v>
      </c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ht="22.5" outlineLevel="1">
      <c r="A27" s="222"/>
      <c r="B27" s="223"/>
      <c r="C27" s="255" t="s">
        <v>142</v>
      </c>
      <c r="D27" s="241"/>
      <c r="E27" s="241"/>
      <c r="F27" s="241"/>
      <c r="G27" s="241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15"/>
      <c r="Z27" s="215"/>
      <c r="AA27" s="215"/>
      <c r="AB27" s="215"/>
      <c r="AC27" s="215"/>
      <c r="AD27" s="215"/>
      <c r="AE27" s="215"/>
      <c r="AF27" s="215"/>
      <c r="AG27" s="215" t="s">
        <v>118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50" t="str">
        <f>C27</f>
        <v>svislé nebo šikmé (odkloněné), půdorysně přímé nebo zalomené, stěn základových pasů ve volných nebo zapažených jámách, rýhách, šachtách, včetně případných vzpěr,</v>
      </c>
      <c r="BB27" s="215"/>
      <c r="BC27" s="215"/>
      <c r="BD27" s="215"/>
      <c r="BE27" s="215"/>
      <c r="BF27" s="215"/>
      <c r="BG27" s="215"/>
      <c r="BH27" s="215"/>
    </row>
    <row r="28" spans="1:60" outlineLevel="1">
      <c r="A28" s="222"/>
      <c r="B28" s="223"/>
      <c r="C28" s="258" t="s">
        <v>146</v>
      </c>
      <c r="D28" s="249"/>
      <c r="E28" s="249"/>
      <c r="F28" s="249"/>
      <c r="G28" s="249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15"/>
      <c r="Z28" s="215"/>
      <c r="AA28" s="215"/>
      <c r="AB28" s="215"/>
      <c r="AC28" s="215"/>
      <c r="AD28" s="215"/>
      <c r="AE28" s="215"/>
      <c r="AF28" s="215"/>
      <c r="AG28" s="215" t="s">
        <v>134</v>
      </c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>
      <c r="A29" s="234">
        <v>8</v>
      </c>
      <c r="B29" s="235" t="s">
        <v>147</v>
      </c>
      <c r="C29" s="254" t="s">
        <v>148</v>
      </c>
      <c r="D29" s="236" t="s">
        <v>149</v>
      </c>
      <c r="E29" s="237">
        <v>0.1255</v>
      </c>
      <c r="F29" s="238"/>
      <c r="G29" s="239">
        <f>ROUND(E29*F29,2)</f>
        <v>0</v>
      </c>
      <c r="H29" s="238"/>
      <c r="I29" s="239">
        <f>ROUND(E29*H29,2)</f>
        <v>0</v>
      </c>
      <c r="J29" s="238"/>
      <c r="K29" s="239">
        <f>ROUND(E29*J29,2)</f>
        <v>0</v>
      </c>
      <c r="L29" s="239">
        <v>21</v>
      </c>
      <c r="M29" s="239">
        <f>G29*(1+L29/100)</f>
        <v>0</v>
      </c>
      <c r="N29" s="239">
        <v>1.0211600000000001</v>
      </c>
      <c r="O29" s="239">
        <f>ROUND(E29*N29,2)</f>
        <v>0.13</v>
      </c>
      <c r="P29" s="239">
        <v>0</v>
      </c>
      <c r="Q29" s="239">
        <f>ROUND(E29*P29,2)</f>
        <v>0</v>
      </c>
      <c r="R29" s="239" t="s">
        <v>137</v>
      </c>
      <c r="S29" s="239" t="s">
        <v>114</v>
      </c>
      <c r="T29" s="240" t="s">
        <v>114</v>
      </c>
      <c r="U29" s="224">
        <v>23.530999999999999</v>
      </c>
      <c r="V29" s="224">
        <f>ROUND(E29*U29,2)</f>
        <v>2.95</v>
      </c>
      <c r="W29" s="224"/>
      <c r="X29" s="224" t="s">
        <v>115</v>
      </c>
      <c r="Y29" s="215"/>
      <c r="Z29" s="215"/>
      <c r="AA29" s="215"/>
      <c r="AB29" s="215"/>
      <c r="AC29" s="215"/>
      <c r="AD29" s="215"/>
      <c r="AE29" s="215"/>
      <c r="AF29" s="215"/>
      <c r="AG29" s="215" t="s">
        <v>123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1">
      <c r="A30" s="222"/>
      <c r="B30" s="223"/>
      <c r="C30" s="256" t="s">
        <v>150</v>
      </c>
      <c r="D30" s="225"/>
      <c r="E30" s="226">
        <v>3.9739999999999998E-2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15"/>
      <c r="Z30" s="215"/>
      <c r="AA30" s="215"/>
      <c r="AB30" s="215"/>
      <c r="AC30" s="215"/>
      <c r="AD30" s="215"/>
      <c r="AE30" s="215"/>
      <c r="AF30" s="215"/>
      <c r="AG30" s="215" t="s">
        <v>120</v>
      </c>
      <c r="AH30" s="215">
        <v>0</v>
      </c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1">
      <c r="A31" s="222"/>
      <c r="B31" s="223"/>
      <c r="C31" s="256" t="s">
        <v>151</v>
      </c>
      <c r="D31" s="225"/>
      <c r="E31" s="226">
        <v>8.5760000000000003E-2</v>
      </c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15"/>
      <c r="Z31" s="215"/>
      <c r="AA31" s="215"/>
      <c r="AB31" s="215"/>
      <c r="AC31" s="215"/>
      <c r="AD31" s="215"/>
      <c r="AE31" s="215"/>
      <c r="AF31" s="215"/>
      <c r="AG31" s="215" t="s">
        <v>120</v>
      </c>
      <c r="AH31" s="215">
        <v>0</v>
      </c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>
      <c r="A32" s="228" t="s">
        <v>108</v>
      </c>
      <c r="B32" s="229" t="s">
        <v>59</v>
      </c>
      <c r="C32" s="253" t="s">
        <v>60</v>
      </c>
      <c r="D32" s="230"/>
      <c r="E32" s="231"/>
      <c r="F32" s="232"/>
      <c r="G32" s="232">
        <f>SUMIF(AG33:AG43,"&lt;&gt;NOR",G33:G43)</f>
        <v>0</v>
      </c>
      <c r="H32" s="232"/>
      <c r="I32" s="232">
        <f>SUM(I33:I43)</f>
        <v>0</v>
      </c>
      <c r="J32" s="232"/>
      <c r="K32" s="232">
        <f>SUM(K33:K43)</f>
        <v>0</v>
      </c>
      <c r="L32" s="232"/>
      <c r="M32" s="232">
        <f>SUM(M33:M43)</f>
        <v>0</v>
      </c>
      <c r="N32" s="232"/>
      <c r="O32" s="232">
        <f>SUM(O33:O43)</f>
        <v>8.3000000000000007</v>
      </c>
      <c r="P32" s="232"/>
      <c r="Q32" s="232">
        <f>SUM(Q33:Q43)</f>
        <v>0</v>
      </c>
      <c r="R32" s="232"/>
      <c r="S32" s="232"/>
      <c r="T32" s="233"/>
      <c r="U32" s="227"/>
      <c r="V32" s="227">
        <f>SUM(V33:V43)</f>
        <v>14.690000000000001</v>
      </c>
      <c r="W32" s="227"/>
      <c r="X32" s="227"/>
      <c r="AG32" t="s">
        <v>109</v>
      </c>
    </row>
    <row r="33" spans="1:60" outlineLevel="1">
      <c r="A33" s="234">
        <v>9</v>
      </c>
      <c r="B33" s="235" t="s">
        <v>152</v>
      </c>
      <c r="C33" s="254" t="s">
        <v>153</v>
      </c>
      <c r="D33" s="236" t="s">
        <v>126</v>
      </c>
      <c r="E33" s="237">
        <v>0.96899999999999997</v>
      </c>
      <c r="F33" s="238"/>
      <c r="G33" s="239">
        <f>ROUND(E33*F33,2)</f>
        <v>0</v>
      </c>
      <c r="H33" s="238"/>
      <c r="I33" s="239">
        <f>ROUND(E33*H33,2)</f>
        <v>0</v>
      </c>
      <c r="J33" s="238"/>
      <c r="K33" s="239">
        <f>ROUND(E33*J33,2)</f>
        <v>0</v>
      </c>
      <c r="L33" s="239">
        <v>21</v>
      </c>
      <c r="M33" s="239">
        <f>G33*(1+L33/100)</f>
        <v>0</v>
      </c>
      <c r="N33" s="239">
        <v>2.5276700000000001</v>
      </c>
      <c r="O33" s="239">
        <f>ROUND(E33*N33,2)</f>
        <v>2.4500000000000002</v>
      </c>
      <c r="P33" s="239">
        <v>0</v>
      </c>
      <c r="Q33" s="239">
        <f>ROUND(E33*P33,2)</f>
        <v>0</v>
      </c>
      <c r="R33" s="239" t="s">
        <v>137</v>
      </c>
      <c r="S33" s="239" t="s">
        <v>114</v>
      </c>
      <c r="T33" s="240" t="s">
        <v>114</v>
      </c>
      <c r="U33" s="224">
        <v>0.97699999999999998</v>
      </c>
      <c r="V33" s="224">
        <f>ROUND(E33*U33,2)</f>
        <v>0.95</v>
      </c>
      <c r="W33" s="224"/>
      <c r="X33" s="224" t="s">
        <v>115</v>
      </c>
      <c r="Y33" s="215"/>
      <c r="Z33" s="215"/>
      <c r="AA33" s="215"/>
      <c r="AB33" s="215"/>
      <c r="AC33" s="215"/>
      <c r="AD33" s="215"/>
      <c r="AE33" s="215"/>
      <c r="AF33" s="215"/>
      <c r="AG33" s="215" t="s">
        <v>123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ht="22.5" outlineLevel="1">
      <c r="A34" s="222"/>
      <c r="B34" s="223"/>
      <c r="C34" s="255" t="s">
        <v>154</v>
      </c>
      <c r="D34" s="241"/>
      <c r="E34" s="241"/>
      <c r="F34" s="241"/>
      <c r="G34" s="241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15"/>
      <c r="Z34" s="215"/>
      <c r="AA34" s="215"/>
      <c r="AB34" s="215"/>
      <c r="AC34" s="215"/>
      <c r="AD34" s="215"/>
      <c r="AE34" s="215"/>
      <c r="AF34" s="215"/>
      <c r="AG34" s="215" t="s">
        <v>118</v>
      </c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50" t="str">
        <f>C34</f>
        <v>nosných, výplňových, obkladových, půdních, štítových, poprsních apod., s pomocným lešením o výšce podlahy do 1900 mm a pro zatížení 1,5 kPa,</v>
      </c>
      <c r="BB34" s="215"/>
      <c r="BC34" s="215"/>
      <c r="BD34" s="215"/>
      <c r="BE34" s="215"/>
      <c r="BF34" s="215"/>
      <c r="BG34" s="215"/>
      <c r="BH34" s="215"/>
    </row>
    <row r="35" spans="1:60" outlineLevel="1">
      <c r="A35" s="222"/>
      <c r="B35" s="223"/>
      <c r="C35" s="256" t="s">
        <v>155</v>
      </c>
      <c r="D35" s="225"/>
      <c r="E35" s="226">
        <v>0.96899999999999997</v>
      </c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15"/>
      <c r="Z35" s="215"/>
      <c r="AA35" s="215"/>
      <c r="AB35" s="215"/>
      <c r="AC35" s="215"/>
      <c r="AD35" s="215"/>
      <c r="AE35" s="215"/>
      <c r="AF35" s="215"/>
      <c r="AG35" s="215" t="s">
        <v>120</v>
      </c>
      <c r="AH35" s="215">
        <v>0</v>
      </c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1">
      <c r="A36" s="234">
        <v>10</v>
      </c>
      <c r="B36" s="235" t="s">
        <v>156</v>
      </c>
      <c r="C36" s="254" t="s">
        <v>157</v>
      </c>
      <c r="D36" s="236" t="s">
        <v>112</v>
      </c>
      <c r="E36" s="237">
        <v>6.46</v>
      </c>
      <c r="F36" s="238"/>
      <c r="G36" s="239">
        <f>ROUND(E36*F36,2)</f>
        <v>0</v>
      </c>
      <c r="H36" s="238"/>
      <c r="I36" s="239">
        <f>ROUND(E36*H36,2)</f>
        <v>0</v>
      </c>
      <c r="J36" s="238"/>
      <c r="K36" s="239">
        <f>ROUND(E36*J36,2)</f>
        <v>0</v>
      </c>
      <c r="L36" s="239">
        <v>21</v>
      </c>
      <c r="M36" s="239">
        <f>G36*(1+L36/100)</f>
        <v>0</v>
      </c>
      <c r="N36" s="239">
        <v>0.36371999999999999</v>
      </c>
      <c r="O36" s="239">
        <f>ROUND(E36*N36,2)</f>
        <v>2.35</v>
      </c>
      <c r="P36" s="239">
        <v>0</v>
      </c>
      <c r="Q36" s="239">
        <f>ROUND(E36*P36,2)</f>
        <v>0</v>
      </c>
      <c r="R36" s="239" t="s">
        <v>137</v>
      </c>
      <c r="S36" s="239" t="s">
        <v>114</v>
      </c>
      <c r="T36" s="240" t="s">
        <v>114</v>
      </c>
      <c r="U36" s="224">
        <v>0.9</v>
      </c>
      <c r="V36" s="224">
        <f>ROUND(E36*U36,2)</f>
        <v>5.81</v>
      </c>
      <c r="W36" s="224"/>
      <c r="X36" s="224" t="s">
        <v>115</v>
      </c>
      <c r="Y36" s="215"/>
      <c r="Z36" s="215"/>
      <c r="AA36" s="215"/>
      <c r="AB36" s="215"/>
      <c r="AC36" s="215"/>
      <c r="AD36" s="215"/>
      <c r="AE36" s="215"/>
      <c r="AF36" s="215"/>
      <c r="AG36" s="215" t="s">
        <v>123</v>
      </c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ht="22.5" outlineLevel="1">
      <c r="A37" s="222"/>
      <c r="B37" s="223"/>
      <c r="C37" s="255" t="s">
        <v>158</v>
      </c>
      <c r="D37" s="241"/>
      <c r="E37" s="241"/>
      <c r="F37" s="241"/>
      <c r="G37" s="241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15"/>
      <c r="Z37" s="215"/>
      <c r="AA37" s="215"/>
      <c r="AB37" s="215"/>
      <c r="AC37" s="215"/>
      <c r="AD37" s="215"/>
      <c r="AE37" s="215"/>
      <c r="AF37" s="215"/>
      <c r="AG37" s="215" t="s">
        <v>118</v>
      </c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50" t="str">
        <f>C37</f>
        <v>kladené na sucho, s dodávkou tvárnic s příslušným podílem průběžných, sloupkových a koncových, betonářské výztuže a betonové zálivky</v>
      </c>
      <c r="BB37" s="215"/>
      <c r="BC37" s="215"/>
      <c r="BD37" s="215"/>
      <c r="BE37" s="215"/>
      <c r="BF37" s="215"/>
      <c r="BG37" s="215"/>
      <c r="BH37" s="215"/>
    </row>
    <row r="38" spans="1:60" outlineLevel="1">
      <c r="A38" s="222"/>
      <c r="B38" s="223"/>
      <c r="C38" s="256" t="s">
        <v>159</v>
      </c>
      <c r="D38" s="225"/>
      <c r="E38" s="226">
        <v>6.46</v>
      </c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15"/>
      <c r="Z38" s="215"/>
      <c r="AA38" s="215"/>
      <c r="AB38" s="215"/>
      <c r="AC38" s="215"/>
      <c r="AD38" s="215"/>
      <c r="AE38" s="215"/>
      <c r="AF38" s="215"/>
      <c r="AG38" s="215" t="s">
        <v>120</v>
      </c>
      <c r="AH38" s="215">
        <v>0</v>
      </c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1">
      <c r="A39" s="234">
        <v>11</v>
      </c>
      <c r="B39" s="235" t="s">
        <v>160</v>
      </c>
      <c r="C39" s="254" t="s">
        <v>161</v>
      </c>
      <c r="D39" s="236" t="s">
        <v>112</v>
      </c>
      <c r="E39" s="237">
        <v>6.8875000000000002</v>
      </c>
      <c r="F39" s="238"/>
      <c r="G39" s="239">
        <f>ROUND(E39*F39,2)</f>
        <v>0</v>
      </c>
      <c r="H39" s="238"/>
      <c r="I39" s="239">
        <f>ROUND(E39*H39,2)</f>
        <v>0</v>
      </c>
      <c r="J39" s="238"/>
      <c r="K39" s="239">
        <f>ROUND(E39*J39,2)</f>
        <v>0</v>
      </c>
      <c r="L39" s="239">
        <v>21</v>
      </c>
      <c r="M39" s="239">
        <f>G39*(1+L39/100)</f>
        <v>0</v>
      </c>
      <c r="N39" s="239">
        <v>0.45145000000000002</v>
      </c>
      <c r="O39" s="239">
        <f>ROUND(E39*N39,2)</f>
        <v>3.11</v>
      </c>
      <c r="P39" s="239">
        <v>0</v>
      </c>
      <c r="Q39" s="239">
        <f>ROUND(E39*P39,2)</f>
        <v>0</v>
      </c>
      <c r="R39" s="239" t="s">
        <v>137</v>
      </c>
      <c r="S39" s="239" t="s">
        <v>114</v>
      </c>
      <c r="T39" s="240" t="s">
        <v>114</v>
      </c>
      <c r="U39" s="224">
        <v>0.9</v>
      </c>
      <c r="V39" s="224">
        <f>ROUND(E39*U39,2)</f>
        <v>6.2</v>
      </c>
      <c r="W39" s="224"/>
      <c r="X39" s="224" t="s">
        <v>115</v>
      </c>
      <c r="Y39" s="215"/>
      <c r="Z39" s="215"/>
      <c r="AA39" s="215"/>
      <c r="AB39" s="215"/>
      <c r="AC39" s="215"/>
      <c r="AD39" s="215"/>
      <c r="AE39" s="215"/>
      <c r="AF39" s="215"/>
      <c r="AG39" s="215" t="s">
        <v>123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ht="22.5" outlineLevel="1">
      <c r="A40" s="222"/>
      <c r="B40" s="223"/>
      <c r="C40" s="255" t="s">
        <v>158</v>
      </c>
      <c r="D40" s="241"/>
      <c r="E40" s="241"/>
      <c r="F40" s="241"/>
      <c r="G40" s="241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15"/>
      <c r="Z40" s="215"/>
      <c r="AA40" s="215"/>
      <c r="AB40" s="215"/>
      <c r="AC40" s="215"/>
      <c r="AD40" s="215"/>
      <c r="AE40" s="215"/>
      <c r="AF40" s="215"/>
      <c r="AG40" s="215" t="s">
        <v>118</v>
      </c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50" t="str">
        <f>C40</f>
        <v>kladené na sucho, s dodávkou tvárnic s příslušným podílem průběžných, sloupkových a koncových, betonářské výztuže a betonové zálivky</v>
      </c>
      <c r="BB40" s="215"/>
      <c r="BC40" s="215"/>
      <c r="BD40" s="215"/>
      <c r="BE40" s="215"/>
      <c r="BF40" s="215"/>
      <c r="BG40" s="215"/>
      <c r="BH40" s="215"/>
    </row>
    <row r="41" spans="1:60" outlineLevel="1">
      <c r="A41" s="222"/>
      <c r="B41" s="223"/>
      <c r="C41" s="256" t="s">
        <v>162</v>
      </c>
      <c r="D41" s="225"/>
      <c r="E41" s="226">
        <v>6.8875000000000002</v>
      </c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15"/>
      <c r="Z41" s="215"/>
      <c r="AA41" s="215"/>
      <c r="AB41" s="215"/>
      <c r="AC41" s="215"/>
      <c r="AD41" s="215"/>
      <c r="AE41" s="215"/>
      <c r="AF41" s="215"/>
      <c r="AG41" s="215" t="s">
        <v>120</v>
      </c>
      <c r="AH41" s="215">
        <v>0</v>
      </c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ht="22.5" outlineLevel="1">
      <c r="A42" s="234">
        <v>12</v>
      </c>
      <c r="B42" s="235" t="s">
        <v>163</v>
      </c>
      <c r="C42" s="254" t="s">
        <v>164</v>
      </c>
      <c r="D42" s="236" t="s">
        <v>165</v>
      </c>
      <c r="E42" s="237">
        <v>7.25</v>
      </c>
      <c r="F42" s="238"/>
      <c r="G42" s="239">
        <f>ROUND(E42*F42,2)</f>
        <v>0</v>
      </c>
      <c r="H42" s="238"/>
      <c r="I42" s="239">
        <f>ROUND(E42*H42,2)</f>
        <v>0</v>
      </c>
      <c r="J42" s="238"/>
      <c r="K42" s="239">
        <f>ROUND(E42*J42,2)</f>
        <v>0</v>
      </c>
      <c r="L42" s="239">
        <v>21</v>
      </c>
      <c r="M42" s="239">
        <f>G42*(1+L42/100)</f>
        <v>0</v>
      </c>
      <c r="N42" s="239">
        <v>5.3670000000000002E-2</v>
      </c>
      <c r="O42" s="239">
        <f>ROUND(E42*N42,2)</f>
        <v>0.39</v>
      </c>
      <c r="P42" s="239">
        <v>0</v>
      </c>
      <c r="Q42" s="239">
        <f>ROUND(E42*P42,2)</f>
        <v>0</v>
      </c>
      <c r="R42" s="239" t="s">
        <v>137</v>
      </c>
      <c r="S42" s="239" t="s">
        <v>114</v>
      </c>
      <c r="T42" s="240" t="s">
        <v>114</v>
      </c>
      <c r="U42" s="224">
        <v>0.23899999999999999</v>
      </c>
      <c r="V42" s="224">
        <f>ROUND(E42*U42,2)</f>
        <v>1.73</v>
      </c>
      <c r="W42" s="224"/>
      <c r="X42" s="224" t="s">
        <v>115</v>
      </c>
      <c r="Y42" s="215"/>
      <c r="Z42" s="215"/>
      <c r="AA42" s="215"/>
      <c r="AB42" s="215"/>
      <c r="AC42" s="215"/>
      <c r="AD42" s="215"/>
      <c r="AE42" s="215"/>
      <c r="AF42" s="215"/>
      <c r="AG42" s="215" t="s">
        <v>123</v>
      </c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1">
      <c r="A43" s="222"/>
      <c r="B43" s="223"/>
      <c r="C43" s="255" t="s">
        <v>166</v>
      </c>
      <c r="D43" s="241"/>
      <c r="E43" s="241"/>
      <c r="F43" s="241"/>
      <c r="G43" s="241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15"/>
      <c r="Z43" s="215"/>
      <c r="AA43" s="215"/>
      <c r="AB43" s="215"/>
      <c r="AC43" s="215"/>
      <c r="AD43" s="215"/>
      <c r="AE43" s="215"/>
      <c r="AF43" s="215"/>
      <c r="AG43" s="215" t="s">
        <v>118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>
      <c r="A44" s="228" t="s">
        <v>108</v>
      </c>
      <c r="B44" s="229" t="s">
        <v>61</v>
      </c>
      <c r="C44" s="253" t="s">
        <v>62</v>
      </c>
      <c r="D44" s="230"/>
      <c r="E44" s="231"/>
      <c r="F44" s="232"/>
      <c r="G44" s="232">
        <f>SUMIF(AG45:AG47,"&lt;&gt;NOR",G45:G47)</f>
        <v>0</v>
      </c>
      <c r="H44" s="232"/>
      <c r="I44" s="232">
        <f>SUM(I45:I47)</f>
        <v>0</v>
      </c>
      <c r="J44" s="232"/>
      <c r="K44" s="232">
        <f>SUM(K45:K47)</f>
        <v>0</v>
      </c>
      <c r="L44" s="232"/>
      <c r="M44" s="232">
        <f>SUM(M45:M47)</f>
        <v>0</v>
      </c>
      <c r="N44" s="232"/>
      <c r="O44" s="232">
        <f>SUM(O45:O47)</f>
        <v>2.4300000000000002</v>
      </c>
      <c r="P44" s="232"/>
      <c r="Q44" s="232">
        <f>SUM(Q45:Q47)</f>
        <v>0</v>
      </c>
      <c r="R44" s="232"/>
      <c r="S44" s="232"/>
      <c r="T44" s="233"/>
      <c r="U44" s="227"/>
      <c r="V44" s="227">
        <f>SUM(V45:V47)</f>
        <v>31.74</v>
      </c>
      <c r="W44" s="227"/>
      <c r="X44" s="227"/>
      <c r="AG44" t="s">
        <v>109</v>
      </c>
    </row>
    <row r="45" spans="1:60" outlineLevel="1">
      <c r="A45" s="234">
        <v>13</v>
      </c>
      <c r="B45" s="235" t="s">
        <v>167</v>
      </c>
      <c r="C45" s="254" t="s">
        <v>168</v>
      </c>
      <c r="D45" s="236" t="s">
        <v>126</v>
      </c>
      <c r="E45" s="237">
        <v>0.80640000000000001</v>
      </c>
      <c r="F45" s="238"/>
      <c r="G45" s="239">
        <f>ROUND(E45*F45,2)</f>
        <v>0</v>
      </c>
      <c r="H45" s="238"/>
      <c r="I45" s="239">
        <f>ROUND(E45*H45,2)</f>
        <v>0</v>
      </c>
      <c r="J45" s="238"/>
      <c r="K45" s="239">
        <f>ROUND(E45*J45,2)</f>
        <v>0</v>
      </c>
      <c r="L45" s="239">
        <v>21</v>
      </c>
      <c r="M45" s="239">
        <f>G45*(1+L45/100)</f>
        <v>0</v>
      </c>
      <c r="N45" s="239">
        <v>3.0194999999999999</v>
      </c>
      <c r="O45" s="239">
        <f>ROUND(E45*N45,2)</f>
        <v>2.4300000000000002</v>
      </c>
      <c r="P45" s="239">
        <v>0</v>
      </c>
      <c r="Q45" s="239">
        <f>ROUND(E45*P45,2)</f>
        <v>0</v>
      </c>
      <c r="R45" s="239" t="s">
        <v>169</v>
      </c>
      <c r="S45" s="239" t="s">
        <v>114</v>
      </c>
      <c r="T45" s="240" t="s">
        <v>170</v>
      </c>
      <c r="U45" s="224">
        <v>39.357930000000003</v>
      </c>
      <c r="V45" s="224">
        <f>ROUND(E45*U45,2)</f>
        <v>31.74</v>
      </c>
      <c r="W45" s="224"/>
      <c r="X45" s="224" t="s">
        <v>171</v>
      </c>
      <c r="Y45" s="215"/>
      <c r="Z45" s="215"/>
      <c r="AA45" s="215"/>
      <c r="AB45" s="215"/>
      <c r="AC45" s="215"/>
      <c r="AD45" s="215"/>
      <c r="AE45" s="215"/>
      <c r="AF45" s="215"/>
      <c r="AG45" s="215" t="s">
        <v>172</v>
      </c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1">
      <c r="A46" s="222"/>
      <c r="B46" s="223"/>
      <c r="C46" s="255" t="s">
        <v>173</v>
      </c>
      <c r="D46" s="241"/>
      <c r="E46" s="241"/>
      <c r="F46" s="241"/>
      <c r="G46" s="241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15"/>
      <c r="Z46" s="215"/>
      <c r="AA46" s="215"/>
      <c r="AB46" s="215"/>
      <c r="AC46" s="215"/>
      <c r="AD46" s="215"/>
      <c r="AE46" s="215"/>
      <c r="AF46" s="215"/>
      <c r="AG46" s="215" t="s">
        <v>118</v>
      </c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1">
      <c r="A47" s="222"/>
      <c r="B47" s="223"/>
      <c r="C47" s="256" t="s">
        <v>174</v>
      </c>
      <c r="D47" s="225"/>
      <c r="E47" s="226">
        <v>0.80640000000000001</v>
      </c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15"/>
      <c r="Z47" s="215"/>
      <c r="AA47" s="215"/>
      <c r="AB47" s="215"/>
      <c r="AC47" s="215"/>
      <c r="AD47" s="215"/>
      <c r="AE47" s="215"/>
      <c r="AF47" s="215"/>
      <c r="AG47" s="215" t="s">
        <v>120</v>
      </c>
      <c r="AH47" s="215">
        <v>0</v>
      </c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>
      <c r="A48" s="228" t="s">
        <v>108</v>
      </c>
      <c r="B48" s="229" t="s">
        <v>63</v>
      </c>
      <c r="C48" s="253" t="s">
        <v>64</v>
      </c>
      <c r="D48" s="230"/>
      <c r="E48" s="231"/>
      <c r="F48" s="232"/>
      <c r="G48" s="232">
        <f>SUMIF(AG49:AG64,"&lt;&gt;NOR",G49:G64)</f>
        <v>0</v>
      </c>
      <c r="H48" s="232"/>
      <c r="I48" s="232">
        <f>SUM(I49:I64)</f>
        <v>0</v>
      </c>
      <c r="J48" s="232"/>
      <c r="K48" s="232">
        <f>SUM(K49:K64)</f>
        <v>0</v>
      </c>
      <c r="L48" s="232"/>
      <c r="M48" s="232">
        <f>SUM(M49:M64)</f>
        <v>0</v>
      </c>
      <c r="N48" s="232"/>
      <c r="O48" s="232">
        <f>SUM(O49:O64)</f>
        <v>42.46</v>
      </c>
      <c r="P48" s="232"/>
      <c r="Q48" s="232">
        <f>SUM(Q49:Q64)</f>
        <v>0</v>
      </c>
      <c r="R48" s="232"/>
      <c r="S48" s="232"/>
      <c r="T48" s="233"/>
      <c r="U48" s="227"/>
      <c r="V48" s="227">
        <f>SUM(V49:V64)</f>
        <v>53.870000000000005</v>
      </c>
      <c r="W48" s="227"/>
      <c r="X48" s="227"/>
      <c r="AG48" t="s">
        <v>109</v>
      </c>
    </row>
    <row r="49" spans="1:60" outlineLevel="1">
      <c r="A49" s="234">
        <v>14</v>
      </c>
      <c r="B49" s="235" t="s">
        <v>175</v>
      </c>
      <c r="C49" s="254" t="s">
        <v>176</v>
      </c>
      <c r="D49" s="236" t="s">
        <v>112</v>
      </c>
      <c r="E49" s="237">
        <v>6.4649999999999999</v>
      </c>
      <c r="F49" s="238"/>
      <c r="G49" s="239">
        <f>ROUND(E49*F49,2)</f>
        <v>0</v>
      </c>
      <c r="H49" s="238"/>
      <c r="I49" s="239">
        <f>ROUND(E49*H49,2)</f>
        <v>0</v>
      </c>
      <c r="J49" s="238"/>
      <c r="K49" s="239">
        <f>ROUND(E49*J49,2)</f>
        <v>0</v>
      </c>
      <c r="L49" s="239">
        <v>21</v>
      </c>
      <c r="M49" s="239">
        <f>G49*(1+L49/100)</f>
        <v>0</v>
      </c>
      <c r="N49" s="239">
        <v>0.215</v>
      </c>
      <c r="O49" s="239">
        <f>ROUND(E49*N49,2)</f>
        <v>1.39</v>
      </c>
      <c r="P49" s="239">
        <v>0</v>
      </c>
      <c r="Q49" s="239">
        <f>ROUND(E49*P49,2)</f>
        <v>0</v>
      </c>
      <c r="R49" s="239" t="s">
        <v>113</v>
      </c>
      <c r="S49" s="239" t="s">
        <v>114</v>
      </c>
      <c r="T49" s="240" t="s">
        <v>114</v>
      </c>
      <c r="U49" s="224">
        <v>2.5000000000000001E-2</v>
      </c>
      <c r="V49" s="224">
        <f>ROUND(E49*U49,2)</f>
        <v>0.16</v>
      </c>
      <c r="W49" s="224"/>
      <c r="X49" s="224" t="s">
        <v>115</v>
      </c>
      <c r="Y49" s="215"/>
      <c r="Z49" s="215"/>
      <c r="AA49" s="215"/>
      <c r="AB49" s="215"/>
      <c r="AC49" s="215"/>
      <c r="AD49" s="215"/>
      <c r="AE49" s="215"/>
      <c r="AF49" s="215"/>
      <c r="AG49" s="215" t="s">
        <v>116</v>
      </c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outlineLevel="1">
      <c r="A50" s="222"/>
      <c r="B50" s="223"/>
      <c r="C50" s="255" t="s">
        <v>177</v>
      </c>
      <c r="D50" s="241"/>
      <c r="E50" s="241"/>
      <c r="F50" s="241"/>
      <c r="G50" s="241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15"/>
      <c r="Z50" s="215"/>
      <c r="AA50" s="215"/>
      <c r="AB50" s="215"/>
      <c r="AC50" s="215"/>
      <c r="AD50" s="215"/>
      <c r="AE50" s="215"/>
      <c r="AF50" s="215"/>
      <c r="AG50" s="215" t="s">
        <v>118</v>
      </c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1">
      <c r="A51" s="234">
        <v>15</v>
      </c>
      <c r="B51" s="235" t="s">
        <v>178</v>
      </c>
      <c r="C51" s="254" t="s">
        <v>179</v>
      </c>
      <c r="D51" s="236" t="s">
        <v>112</v>
      </c>
      <c r="E51" s="237">
        <v>6.4649999999999999</v>
      </c>
      <c r="F51" s="238"/>
      <c r="G51" s="239">
        <f>ROUND(E51*F51,2)</f>
        <v>0</v>
      </c>
      <c r="H51" s="238"/>
      <c r="I51" s="239">
        <f>ROUND(E51*H51,2)</f>
        <v>0</v>
      </c>
      <c r="J51" s="238"/>
      <c r="K51" s="239">
        <f>ROUND(E51*J51,2)</f>
        <v>0</v>
      </c>
      <c r="L51" s="239">
        <v>21</v>
      </c>
      <c r="M51" s="239">
        <f>G51*(1+L51/100)</f>
        <v>0</v>
      </c>
      <c r="N51" s="239">
        <v>5.5449999999999999E-2</v>
      </c>
      <c r="O51" s="239">
        <f>ROUND(E51*N51,2)</f>
        <v>0.36</v>
      </c>
      <c r="P51" s="239">
        <v>0</v>
      </c>
      <c r="Q51" s="239">
        <f>ROUND(E51*P51,2)</f>
        <v>0</v>
      </c>
      <c r="R51" s="239" t="s">
        <v>113</v>
      </c>
      <c r="S51" s="239" t="s">
        <v>114</v>
      </c>
      <c r="T51" s="240" t="s">
        <v>114</v>
      </c>
      <c r="U51" s="224">
        <v>0.442</v>
      </c>
      <c r="V51" s="224">
        <f>ROUND(E51*U51,2)</f>
        <v>2.86</v>
      </c>
      <c r="W51" s="224"/>
      <c r="X51" s="224" t="s">
        <v>115</v>
      </c>
      <c r="Y51" s="215"/>
      <c r="Z51" s="215"/>
      <c r="AA51" s="215"/>
      <c r="AB51" s="215"/>
      <c r="AC51" s="215"/>
      <c r="AD51" s="215"/>
      <c r="AE51" s="215"/>
      <c r="AF51" s="215"/>
      <c r="AG51" s="215" t="s">
        <v>123</v>
      </c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ht="22.5" outlineLevel="1">
      <c r="A52" s="222"/>
      <c r="B52" s="223"/>
      <c r="C52" s="255" t="s">
        <v>180</v>
      </c>
      <c r="D52" s="241"/>
      <c r="E52" s="241"/>
      <c r="F52" s="241"/>
      <c r="G52" s="241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15"/>
      <c r="Z52" s="215"/>
      <c r="AA52" s="215"/>
      <c r="AB52" s="215"/>
      <c r="AC52" s="215"/>
      <c r="AD52" s="215"/>
      <c r="AE52" s="215"/>
      <c r="AF52" s="215"/>
      <c r="AG52" s="215" t="s">
        <v>118</v>
      </c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50" t="str">
        <f>C52</f>
        <v>s provedením lože z kameniva drceného, s vyplněním spár, s dvojitým hutněním a se smetením přebytečného materiálu na krajnici. S dodáním hmot pro lože a výplň spár.</v>
      </c>
      <c r="BB52" s="215"/>
      <c r="BC52" s="215"/>
      <c r="BD52" s="215"/>
      <c r="BE52" s="215"/>
      <c r="BF52" s="215"/>
      <c r="BG52" s="215"/>
      <c r="BH52" s="215"/>
    </row>
    <row r="53" spans="1:60" outlineLevel="1">
      <c r="A53" s="234">
        <v>16</v>
      </c>
      <c r="B53" s="235" t="s">
        <v>181</v>
      </c>
      <c r="C53" s="254" t="s">
        <v>182</v>
      </c>
      <c r="D53" s="236" t="s">
        <v>165</v>
      </c>
      <c r="E53" s="237">
        <v>21.35</v>
      </c>
      <c r="F53" s="238"/>
      <c r="G53" s="239">
        <f>ROUND(E53*F53,2)</f>
        <v>0</v>
      </c>
      <c r="H53" s="238"/>
      <c r="I53" s="239">
        <f>ROUND(E53*H53,2)</f>
        <v>0</v>
      </c>
      <c r="J53" s="238"/>
      <c r="K53" s="239">
        <f>ROUND(E53*J53,2)</f>
        <v>0</v>
      </c>
      <c r="L53" s="239">
        <v>21</v>
      </c>
      <c r="M53" s="239">
        <f>G53*(1+L53/100)</f>
        <v>0</v>
      </c>
      <c r="N53" s="239">
        <v>3.3E-4</v>
      </c>
      <c r="O53" s="239">
        <f>ROUND(E53*N53,2)</f>
        <v>0.01</v>
      </c>
      <c r="P53" s="239">
        <v>0</v>
      </c>
      <c r="Q53" s="239">
        <f>ROUND(E53*P53,2)</f>
        <v>0</v>
      </c>
      <c r="R53" s="239" t="s">
        <v>113</v>
      </c>
      <c r="S53" s="239" t="s">
        <v>114</v>
      </c>
      <c r="T53" s="240" t="s">
        <v>114</v>
      </c>
      <c r="U53" s="224">
        <v>0.41</v>
      </c>
      <c r="V53" s="224">
        <f>ROUND(E53*U53,2)</f>
        <v>8.75</v>
      </c>
      <c r="W53" s="224"/>
      <c r="X53" s="224" t="s">
        <v>115</v>
      </c>
      <c r="Y53" s="215"/>
      <c r="Z53" s="215"/>
      <c r="AA53" s="215"/>
      <c r="AB53" s="215"/>
      <c r="AC53" s="215"/>
      <c r="AD53" s="215"/>
      <c r="AE53" s="215"/>
      <c r="AF53" s="215"/>
      <c r="AG53" s="215" t="s">
        <v>123</v>
      </c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1">
      <c r="A54" s="222"/>
      <c r="B54" s="223"/>
      <c r="C54" s="256" t="s">
        <v>183</v>
      </c>
      <c r="D54" s="225"/>
      <c r="E54" s="226">
        <v>21.35</v>
      </c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15"/>
      <c r="Z54" s="215"/>
      <c r="AA54" s="215"/>
      <c r="AB54" s="215"/>
      <c r="AC54" s="215"/>
      <c r="AD54" s="215"/>
      <c r="AE54" s="215"/>
      <c r="AF54" s="215"/>
      <c r="AG54" s="215" t="s">
        <v>120</v>
      </c>
      <c r="AH54" s="215">
        <v>0</v>
      </c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ht="22.5" outlineLevel="1">
      <c r="A55" s="234">
        <v>17</v>
      </c>
      <c r="B55" s="235" t="s">
        <v>184</v>
      </c>
      <c r="C55" s="254" t="s">
        <v>185</v>
      </c>
      <c r="D55" s="236" t="s">
        <v>112</v>
      </c>
      <c r="E55" s="237">
        <v>108.503</v>
      </c>
      <c r="F55" s="238"/>
      <c r="G55" s="239">
        <f>ROUND(E55*F55,2)</f>
        <v>0</v>
      </c>
      <c r="H55" s="238"/>
      <c r="I55" s="239">
        <f>ROUND(E55*H55,2)</f>
        <v>0</v>
      </c>
      <c r="J55" s="238"/>
      <c r="K55" s="239">
        <f>ROUND(E55*J55,2)</f>
        <v>0</v>
      </c>
      <c r="L55" s="239">
        <v>21</v>
      </c>
      <c r="M55" s="239">
        <f>G55*(1+L55/100)</f>
        <v>0</v>
      </c>
      <c r="N55" s="239">
        <v>0.22506999999999999</v>
      </c>
      <c r="O55" s="239">
        <f>ROUND(E55*N55,2)</f>
        <v>24.42</v>
      </c>
      <c r="P55" s="239">
        <v>0</v>
      </c>
      <c r="Q55" s="239">
        <f>ROUND(E55*P55,2)</f>
        <v>0</v>
      </c>
      <c r="R55" s="239" t="s">
        <v>113</v>
      </c>
      <c r="S55" s="239" t="s">
        <v>114</v>
      </c>
      <c r="T55" s="240" t="s">
        <v>114</v>
      </c>
      <c r="U55" s="224">
        <v>0.38800000000000001</v>
      </c>
      <c r="V55" s="224">
        <f>ROUND(E55*U55,2)</f>
        <v>42.1</v>
      </c>
      <c r="W55" s="224"/>
      <c r="X55" s="224" t="s">
        <v>115</v>
      </c>
      <c r="Y55" s="215"/>
      <c r="Z55" s="215"/>
      <c r="AA55" s="215"/>
      <c r="AB55" s="215"/>
      <c r="AC55" s="215"/>
      <c r="AD55" s="215"/>
      <c r="AE55" s="215"/>
      <c r="AF55" s="215"/>
      <c r="AG55" s="215" t="s">
        <v>123</v>
      </c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ht="22.5" outlineLevel="1">
      <c r="A56" s="222"/>
      <c r="B56" s="223"/>
      <c r="C56" s="255" t="s">
        <v>186</v>
      </c>
      <c r="D56" s="241"/>
      <c r="E56" s="241"/>
      <c r="F56" s="241"/>
      <c r="G56" s="241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15"/>
      <c r="Z56" s="215"/>
      <c r="AA56" s="215"/>
      <c r="AB56" s="215"/>
      <c r="AC56" s="215"/>
      <c r="AD56" s="215"/>
      <c r="AE56" s="215"/>
      <c r="AF56" s="215"/>
      <c r="AG56" s="215" t="s">
        <v>118</v>
      </c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50" t="str">
        <f>C56</f>
        <v>komunikací pro pěší do velikosti dlaždic 0,25 m2 s provedením lože do tl. 30 mm, s vyplněním spár a se smetením přebytečného materiálu na vzdálenost do 3 m</v>
      </c>
      <c r="BB56" s="215"/>
      <c r="BC56" s="215"/>
      <c r="BD56" s="215"/>
      <c r="BE56" s="215"/>
      <c r="BF56" s="215"/>
      <c r="BG56" s="215"/>
      <c r="BH56" s="215"/>
    </row>
    <row r="57" spans="1:60" outlineLevel="1">
      <c r="A57" s="222"/>
      <c r="B57" s="223"/>
      <c r="C57" s="256" t="s">
        <v>187</v>
      </c>
      <c r="D57" s="225"/>
      <c r="E57" s="226">
        <v>100.77500000000001</v>
      </c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15"/>
      <c r="Z57" s="215"/>
      <c r="AA57" s="215"/>
      <c r="AB57" s="215"/>
      <c r="AC57" s="215"/>
      <c r="AD57" s="215"/>
      <c r="AE57" s="215"/>
      <c r="AF57" s="215"/>
      <c r="AG57" s="215" t="s">
        <v>120</v>
      </c>
      <c r="AH57" s="215">
        <v>0</v>
      </c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>
      <c r="A58" s="222"/>
      <c r="B58" s="223"/>
      <c r="C58" s="256" t="s">
        <v>188</v>
      </c>
      <c r="D58" s="225"/>
      <c r="E58" s="226">
        <v>7.7279999999999998</v>
      </c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15"/>
      <c r="Z58" s="215"/>
      <c r="AA58" s="215"/>
      <c r="AB58" s="215"/>
      <c r="AC58" s="215"/>
      <c r="AD58" s="215"/>
      <c r="AE58" s="215"/>
      <c r="AF58" s="215"/>
      <c r="AG58" s="215" t="s">
        <v>120</v>
      </c>
      <c r="AH58" s="215">
        <v>0</v>
      </c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1">
      <c r="A59" s="234">
        <v>18</v>
      </c>
      <c r="B59" s="235" t="s">
        <v>189</v>
      </c>
      <c r="C59" s="254" t="s">
        <v>190</v>
      </c>
      <c r="D59" s="236" t="s">
        <v>191</v>
      </c>
      <c r="E59" s="237">
        <v>52.8</v>
      </c>
      <c r="F59" s="238"/>
      <c r="G59" s="239">
        <f>ROUND(E59*F59,2)</f>
        <v>0</v>
      </c>
      <c r="H59" s="238"/>
      <c r="I59" s="239">
        <f>ROUND(E59*H59,2)</f>
        <v>0</v>
      </c>
      <c r="J59" s="238"/>
      <c r="K59" s="239">
        <f>ROUND(E59*J59,2)</f>
        <v>0</v>
      </c>
      <c r="L59" s="239">
        <v>21</v>
      </c>
      <c r="M59" s="239">
        <f>G59*(1+L59/100)</f>
        <v>0</v>
      </c>
      <c r="N59" s="239">
        <v>2.1000000000000001E-2</v>
      </c>
      <c r="O59" s="239">
        <f>ROUND(E59*N59,2)</f>
        <v>1.1100000000000001</v>
      </c>
      <c r="P59" s="239">
        <v>0</v>
      </c>
      <c r="Q59" s="239">
        <f>ROUND(E59*P59,2)</f>
        <v>0</v>
      </c>
      <c r="R59" s="239" t="s">
        <v>192</v>
      </c>
      <c r="S59" s="239" t="s">
        <v>114</v>
      </c>
      <c r="T59" s="240" t="s">
        <v>114</v>
      </c>
      <c r="U59" s="224">
        <v>0</v>
      </c>
      <c r="V59" s="224">
        <f>ROUND(E59*U59,2)</f>
        <v>0</v>
      </c>
      <c r="W59" s="224"/>
      <c r="X59" s="224" t="s">
        <v>193</v>
      </c>
      <c r="Y59" s="215"/>
      <c r="Z59" s="215"/>
      <c r="AA59" s="215"/>
      <c r="AB59" s="215"/>
      <c r="AC59" s="215"/>
      <c r="AD59" s="215"/>
      <c r="AE59" s="215"/>
      <c r="AF59" s="215"/>
      <c r="AG59" s="215" t="s">
        <v>194</v>
      </c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1">
      <c r="A60" s="222"/>
      <c r="B60" s="223"/>
      <c r="C60" s="256" t="s">
        <v>195</v>
      </c>
      <c r="D60" s="225"/>
      <c r="E60" s="226">
        <v>52.8</v>
      </c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15"/>
      <c r="Z60" s="215"/>
      <c r="AA60" s="215"/>
      <c r="AB60" s="215"/>
      <c r="AC60" s="215"/>
      <c r="AD60" s="215"/>
      <c r="AE60" s="215"/>
      <c r="AF60" s="215"/>
      <c r="AG60" s="215" t="s">
        <v>120</v>
      </c>
      <c r="AH60" s="215">
        <v>0</v>
      </c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ht="22.5" outlineLevel="1">
      <c r="A61" s="234">
        <v>19</v>
      </c>
      <c r="B61" s="235" t="s">
        <v>196</v>
      </c>
      <c r="C61" s="254" t="s">
        <v>197</v>
      </c>
      <c r="D61" s="236" t="s">
        <v>112</v>
      </c>
      <c r="E61" s="237">
        <v>6.7882499999999997</v>
      </c>
      <c r="F61" s="238"/>
      <c r="G61" s="239">
        <f>ROUND(E61*F61,2)</f>
        <v>0</v>
      </c>
      <c r="H61" s="238"/>
      <c r="I61" s="239">
        <f>ROUND(E61*H61,2)</f>
        <v>0</v>
      </c>
      <c r="J61" s="238"/>
      <c r="K61" s="239">
        <f>ROUND(E61*J61,2)</f>
        <v>0</v>
      </c>
      <c r="L61" s="239">
        <v>21</v>
      </c>
      <c r="M61" s="239">
        <f>G61*(1+L61/100)</f>
        <v>0</v>
      </c>
      <c r="N61" s="239">
        <v>0.13100000000000001</v>
      </c>
      <c r="O61" s="239">
        <f>ROUND(E61*N61,2)</f>
        <v>0.89</v>
      </c>
      <c r="P61" s="239">
        <v>0</v>
      </c>
      <c r="Q61" s="239">
        <f>ROUND(E61*P61,2)</f>
        <v>0</v>
      </c>
      <c r="R61" s="239" t="s">
        <v>192</v>
      </c>
      <c r="S61" s="239" t="s">
        <v>114</v>
      </c>
      <c r="T61" s="240" t="s">
        <v>114</v>
      </c>
      <c r="U61" s="224">
        <v>0</v>
      </c>
      <c r="V61" s="224">
        <f>ROUND(E61*U61,2)</f>
        <v>0</v>
      </c>
      <c r="W61" s="224"/>
      <c r="X61" s="224" t="s">
        <v>193</v>
      </c>
      <c r="Y61" s="215"/>
      <c r="Z61" s="215"/>
      <c r="AA61" s="215"/>
      <c r="AB61" s="215"/>
      <c r="AC61" s="215"/>
      <c r="AD61" s="215"/>
      <c r="AE61" s="215"/>
      <c r="AF61" s="215"/>
      <c r="AG61" s="215" t="s">
        <v>194</v>
      </c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outlineLevel="1">
      <c r="A62" s="222"/>
      <c r="B62" s="223"/>
      <c r="C62" s="256" t="s">
        <v>198</v>
      </c>
      <c r="D62" s="225"/>
      <c r="E62" s="226">
        <v>6.7882499999999997</v>
      </c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15"/>
      <c r="Z62" s="215"/>
      <c r="AA62" s="215"/>
      <c r="AB62" s="215"/>
      <c r="AC62" s="215"/>
      <c r="AD62" s="215"/>
      <c r="AE62" s="215"/>
      <c r="AF62" s="215"/>
      <c r="AG62" s="215" t="s">
        <v>120</v>
      </c>
      <c r="AH62" s="215">
        <v>0</v>
      </c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1">
      <c r="A63" s="234">
        <v>20</v>
      </c>
      <c r="B63" s="235" t="s">
        <v>199</v>
      </c>
      <c r="C63" s="254" t="s">
        <v>200</v>
      </c>
      <c r="D63" s="236" t="s">
        <v>112</v>
      </c>
      <c r="E63" s="237">
        <v>105.81375</v>
      </c>
      <c r="F63" s="238"/>
      <c r="G63" s="239">
        <f>ROUND(E63*F63,2)</f>
        <v>0</v>
      </c>
      <c r="H63" s="238"/>
      <c r="I63" s="239">
        <f>ROUND(E63*H63,2)</f>
        <v>0</v>
      </c>
      <c r="J63" s="238"/>
      <c r="K63" s="239">
        <f>ROUND(E63*J63,2)</f>
        <v>0</v>
      </c>
      <c r="L63" s="239">
        <v>21</v>
      </c>
      <c r="M63" s="239">
        <f>G63*(1+L63/100)</f>
        <v>0</v>
      </c>
      <c r="N63" s="239">
        <v>0.13500000000000001</v>
      </c>
      <c r="O63" s="239">
        <f>ROUND(E63*N63,2)</f>
        <v>14.28</v>
      </c>
      <c r="P63" s="239">
        <v>0</v>
      </c>
      <c r="Q63" s="239">
        <f>ROUND(E63*P63,2)</f>
        <v>0</v>
      </c>
      <c r="R63" s="239"/>
      <c r="S63" s="239" t="s">
        <v>201</v>
      </c>
      <c r="T63" s="240" t="s">
        <v>202</v>
      </c>
      <c r="U63" s="224">
        <v>0</v>
      </c>
      <c r="V63" s="224">
        <f>ROUND(E63*U63,2)</f>
        <v>0</v>
      </c>
      <c r="W63" s="224"/>
      <c r="X63" s="224" t="s">
        <v>193</v>
      </c>
      <c r="Y63" s="215"/>
      <c r="Z63" s="215"/>
      <c r="AA63" s="215"/>
      <c r="AB63" s="215"/>
      <c r="AC63" s="215"/>
      <c r="AD63" s="215"/>
      <c r="AE63" s="215"/>
      <c r="AF63" s="215"/>
      <c r="AG63" s="215" t="s">
        <v>194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1">
      <c r="A64" s="222"/>
      <c r="B64" s="223"/>
      <c r="C64" s="256" t="s">
        <v>203</v>
      </c>
      <c r="D64" s="225"/>
      <c r="E64" s="226">
        <v>105.81375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15"/>
      <c r="Z64" s="215"/>
      <c r="AA64" s="215"/>
      <c r="AB64" s="215"/>
      <c r="AC64" s="215"/>
      <c r="AD64" s="215"/>
      <c r="AE64" s="215"/>
      <c r="AF64" s="215"/>
      <c r="AG64" s="215" t="s">
        <v>120</v>
      </c>
      <c r="AH64" s="215">
        <v>0</v>
      </c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>
      <c r="A65" s="228" t="s">
        <v>108</v>
      </c>
      <c r="B65" s="229" t="s">
        <v>65</v>
      </c>
      <c r="C65" s="253" t="s">
        <v>66</v>
      </c>
      <c r="D65" s="230"/>
      <c r="E65" s="231"/>
      <c r="F65" s="232"/>
      <c r="G65" s="232">
        <f>SUMIF(AG66:AG69,"&lt;&gt;NOR",G66:G69)</f>
        <v>0</v>
      </c>
      <c r="H65" s="232"/>
      <c r="I65" s="232">
        <f>SUM(I66:I69)</f>
        <v>0</v>
      </c>
      <c r="J65" s="232"/>
      <c r="K65" s="232">
        <f>SUM(K66:K69)</f>
        <v>0</v>
      </c>
      <c r="L65" s="232"/>
      <c r="M65" s="232">
        <f>SUM(M66:M69)</f>
        <v>0</v>
      </c>
      <c r="N65" s="232"/>
      <c r="O65" s="232">
        <f>SUM(O66:O69)</f>
        <v>0</v>
      </c>
      <c r="P65" s="232"/>
      <c r="Q65" s="232">
        <f>SUM(Q66:Q69)</f>
        <v>0</v>
      </c>
      <c r="R65" s="232"/>
      <c r="S65" s="232"/>
      <c r="T65" s="233"/>
      <c r="U65" s="227"/>
      <c r="V65" s="227">
        <f>SUM(V66:V69)</f>
        <v>4.58</v>
      </c>
      <c r="W65" s="227"/>
      <c r="X65" s="227"/>
      <c r="AG65" t="s">
        <v>109</v>
      </c>
    </row>
    <row r="66" spans="1:60" ht="22.5" outlineLevel="1">
      <c r="A66" s="234">
        <v>21</v>
      </c>
      <c r="B66" s="235" t="s">
        <v>204</v>
      </c>
      <c r="C66" s="254" t="s">
        <v>205</v>
      </c>
      <c r="D66" s="236" t="s">
        <v>165</v>
      </c>
      <c r="E66" s="237">
        <v>28.4</v>
      </c>
      <c r="F66" s="238"/>
      <c r="G66" s="239">
        <f>ROUND(E66*F66,2)</f>
        <v>0</v>
      </c>
      <c r="H66" s="238"/>
      <c r="I66" s="239">
        <f>ROUND(E66*H66,2)</f>
        <v>0</v>
      </c>
      <c r="J66" s="238"/>
      <c r="K66" s="239">
        <f>ROUND(E66*J66,2)</f>
        <v>0</v>
      </c>
      <c r="L66" s="239">
        <v>21</v>
      </c>
      <c r="M66" s="239">
        <f>G66*(1+L66/100)</f>
        <v>0</v>
      </c>
      <c r="N66" s="239">
        <v>0</v>
      </c>
      <c r="O66" s="239">
        <f>ROUND(E66*N66,2)</f>
        <v>0</v>
      </c>
      <c r="P66" s="239">
        <v>0</v>
      </c>
      <c r="Q66" s="239">
        <f>ROUND(E66*P66,2)</f>
        <v>0</v>
      </c>
      <c r="R66" s="239" t="s">
        <v>137</v>
      </c>
      <c r="S66" s="239" t="s">
        <v>114</v>
      </c>
      <c r="T66" s="240" t="s">
        <v>114</v>
      </c>
      <c r="U66" s="224">
        <v>4.1200000000000001E-2</v>
      </c>
      <c r="V66" s="224">
        <f>ROUND(E66*U66,2)</f>
        <v>1.17</v>
      </c>
      <c r="W66" s="224"/>
      <c r="X66" s="224" t="s">
        <v>115</v>
      </c>
      <c r="Y66" s="215"/>
      <c r="Z66" s="215"/>
      <c r="AA66" s="215"/>
      <c r="AB66" s="215"/>
      <c r="AC66" s="215"/>
      <c r="AD66" s="215"/>
      <c r="AE66" s="215"/>
      <c r="AF66" s="215"/>
      <c r="AG66" s="215" t="s">
        <v>123</v>
      </c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1">
      <c r="A67" s="222"/>
      <c r="B67" s="223"/>
      <c r="C67" s="255" t="s">
        <v>206</v>
      </c>
      <c r="D67" s="241"/>
      <c r="E67" s="241"/>
      <c r="F67" s="241"/>
      <c r="G67" s="241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15"/>
      <c r="Z67" s="215"/>
      <c r="AA67" s="215"/>
      <c r="AB67" s="215"/>
      <c r="AC67" s="215"/>
      <c r="AD67" s="215"/>
      <c r="AE67" s="215"/>
      <c r="AF67" s="215"/>
      <c r="AG67" s="215" t="s">
        <v>118</v>
      </c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1">
      <c r="A68" s="222"/>
      <c r="B68" s="223"/>
      <c r="C68" s="256" t="s">
        <v>207</v>
      </c>
      <c r="D68" s="225"/>
      <c r="E68" s="226">
        <v>28.4</v>
      </c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15"/>
      <c r="Z68" s="215"/>
      <c r="AA68" s="215"/>
      <c r="AB68" s="215"/>
      <c r="AC68" s="215"/>
      <c r="AD68" s="215"/>
      <c r="AE68" s="215"/>
      <c r="AF68" s="215"/>
      <c r="AG68" s="215" t="s">
        <v>120</v>
      </c>
      <c r="AH68" s="215">
        <v>0</v>
      </c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1">
      <c r="A69" s="242">
        <v>22</v>
      </c>
      <c r="B69" s="243" t="s">
        <v>208</v>
      </c>
      <c r="C69" s="257" t="s">
        <v>209</v>
      </c>
      <c r="D69" s="244" t="s">
        <v>165</v>
      </c>
      <c r="E69" s="245">
        <v>28.4</v>
      </c>
      <c r="F69" s="246"/>
      <c r="G69" s="247">
        <f>ROUND(E69*F69,2)</f>
        <v>0</v>
      </c>
      <c r="H69" s="246"/>
      <c r="I69" s="247">
        <f>ROUND(E69*H69,2)</f>
        <v>0</v>
      </c>
      <c r="J69" s="246"/>
      <c r="K69" s="247">
        <f>ROUND(E69*J69,2)</f>
        <v>0</v>
      </c>
      <c r="L69" s="247">
        <v>21</v>
      </c>
      <c r="M69" s="247">
        <f>G69*(1+L69/100)</f>
        <v>0</v>
      </c>
      <c r="N69" s="247">
        <v>1.2E-4</v>
      </c>
      <c r="O69" s="247">
        <f>ROUND(E69*N69,2)</f>
        <v>0</v>
      </c>
      <c r="P69" s="247">
        <v>0</v>
      </c>
      <c r="Q69" s="247">
        <f>ROUND(E69*P69,2)</f>
        <v>0</v>
      </c>
      <c r="R69" s="247" t="s">
        <v>210</v>
      </c>
      <c r="S69" s="247" t="s">
        <v>114</v>
      </c>
      <c r="T69" s="248" t="s">
        <v>114</v>
      </c>
      <c r="U69" s="224">
        <v>0.12</v>
      </c>
      <c r="V69" s="224">
        <f>ROUND(E69*U69,2)</f>
        <v>3.41</v>
      </c>
      <c r="W69" s="224"/>
      <c r="X69" s="224" t="s">
        <v>115</v>
      </c>
      <c r="Y69" s="215"/>
      <c r="Z69" s="215"/>
      <c r="AA69" s="215"/>
      <c r="AB69" s="215"/>
      <c r="AC69" s="215"/>
      <c r="AD69" s="215"/>
      <c r="AE69" s="215"/>
      <c r="AF69" s="215"/>
      <c r="AG69" s="215" t="s">
        <v>123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>
      <c r="A70" s="228" t="s">
        <v>108</v>
      </c>
      <c r="B70" s="229" t="s">
        <v>67</v>
      </c>
      <c r="C70" s="253" t="s">
        <v>68</v>
      </c>
      <c r="D70" s="230"/>
      <c r="E70" s="231"/>
      <c r="F70" s="232"/>
      <c r="G70" s="232">
        <f>SUMIF(AG71:AG76,"&lt;&gt;NOR",G71:G76)</f>
        <v>0</v>
      </c>
      <c r="H70" s="232"/>
      <c r="I70" s="232">
        <f>SUM(I71:I76)</f>
        <v>0</v>
      </c>
      <c r="J70" s="232"/>
      <c r="K70" s="232">
        <f>SUM(K71:K76)</f>
        <v>0</v>
      </c>
      <c r="L70" s="232"/>
      <c r="M70" s="232">
        <f>SUM(M71:M76)</f>
        <v>0</v>
      </c>
      <c r="N70" s="232"/>
      <c r="O70" s="232">
        <f>SUM(O71:O76)</f>
        <v>1.21</v>
      </c>
      <c r="P70" s="232"/>
      <c r="Q70" s="232">
        <f>SUM(Q71:Q76)</f>
        <v>0</v>
      </c>
      <c r="R70" s="232"/>
      <c r="S70" s="232"/>
      <c r="T70" s="233"/>
      <c r="U70" s="227"/>
      <c r="V70" s="227">
        <f>SUM(V71:V76)</f>
        <v>16.130000000000003</v>
      </c>
      <c r="W70" s="227"/>
      <c r="X70" s="227"/>
      <c r="AG70" t="s">
        <v>109</v>
      </c>
    </row>
    <row r="71" spans="1:60" outlineLevel="1">
      <c r="A71" s="242">
        <v>23</v>
      </c>
      <c r="B71" s="243" t="s">
        <v>211</v>
      </c>
      <c r="C71" s="257" t="s">
        <v>212</v>
      </c>
      <c r="D71" s="244" t="s">
        <v>191</v>
      </c>
      <c r="E71" s="245">
        <v>1</v>
      </c>
      <c r="F71" s="246"/>
      <c r="G71" s="247">
        <f>ROUND(E71*F71,2)</f>
        <v>0</v>
      </c>
      <c r="H71" s="246"/>
      <c r="I71" s="247">
        <f>ROUND(E71*H71,2)</f>
        <v>0</v>
      </c>
      <c r="J71" s="246"/>
      <c r="K71" s="247">
        <f>ROUND(E71*J71,2)</f>
        <v>0</v>
      </c>
      <c r="L71" s="247">
        <v>21</v>
      </c>
      <c r="M71" s="247">
        <f>G71*(1+L71/100)</f>
        <v>0</v>
      </c>
      <c r="N71" s="247">
        <v>2.14E-3</v>
      </c>
      <c r="O71" s="247">
        <f>ROUND(E71*N71,2)</f>
        <v>0</v>
      </c>
      <c r="P71" s="247">
        <v>0</v>
      </c>
      <c r="Q71" s="247">
        <f>ROUND(E71*P71,2)</f>
        <v>0</v>
      </c>
      <c r="R71" s="247" t="s">
        <v>213</v>
      </c>
      <c r="S71" s="247" t="s">
        <v>114</v>
      </c>
      <c r="T71" s="248" t="s">
        <v>114</v>
      </c>
      <c r="U71" s="224">
        <v>1.08</v>
      </c>
      <c r="V71" s="224">
        <f>ROUND(E71*U71,2)</f>
        <v>1.08</v>
      </c>
      <c r="W71" s="224"/>
      <c r="X71" s="224" t="s">
        <v>115</v>
      </c>
      <c r="Y71" s="215"/>
      <c r="Z71" s="215"/>
      <c r="AA71" s="215"/>
      <c r="AB71" s="215"/>
      <c r="AC71" s="215"/>
      <c r="AD71" s="215"/>
      <c r="AE71" s="215"/>
      <c r="AF71" s="215"/>
      <c r="AG71" s="215" t="s">
        <v>123</v>
      </c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>
      <c r="A72" s="242">
        <v>24</v>
      </c>
      <c r="B72" s="243" t="s">
        <v>214</v>
      </c>
      <c r="C72" s="257" t="s">
        <v>215</v>
      </c>
      <c r="D72" s="244" t="s">
        <v>191</v>
      </c>
      <c r="E72" s="245">
        <v>2</v>
      </c>
      <c r="F72" s="246"/>
      <c r="G72" s="247">
        <f>ROUND(E72*F72,2)</f>
        <v>0</v>
      </c>
      <c r="H72" s="246"/>
      <c r="I72" s="247">
        <f>ROUND(E72*H72,2)</f>
        <v>0</v>
      </c>
      <c r="J72" s="246"/>
      <c r="K72" s="247">
        <f>ROUND(E72*J72,2)</f>
        <v>0</v>
      </c>
      <c r="L72" s="247">
        <v>21</v>
      </c>
      <c r="M72" s="247">
        <f>G72*(1+L72/100)</f>
        <v>0</v>
      </c>
      <c r="N72" s="247">
        <v>2.8E-3</v>
      </c>
      <c r="O72" s="247">
        <f>ROUND(E72*N72,2)</f>
        <v>0.01</v>
      </c>
      <c r="P72" s="247">
        <v>0</v>
      </c>
      <c r="Q72" s="247">
        <f>ROUND(E72*P72,2)</f>
        <v>0</v>
      </c>
      <c r="R72" s="247" t="s">
        <v>213</v>
      </c>
      <c r="S72" s="247" t="s">
        <v>114</v>
      </c>
      <c r="T72" s="248" t="s">
        <v>114</v>
      </c>
      <c r="U72" s="224">
        <v>2.16</v>
      </c>
      <c r="V72" s="224">
        <f>ROUND(E72*U72,2)</f>
        <v>4.32</v>
      </c>
      <c r="W72" s="224"/>
      <c r="X72" s="224" t="s">
        <v>115</v>
      </c>
      <c r="Y72" s="215"/>
      <c r="Z72" s="215"/>
      <c r="AA72" s="215"/>
      <c r="AB72" s="215"/>
      <c r="AC72" s="215"/>
      <c r="AD72" s="215"/>
      <c r="AE72" s="215"/>
      <c r="AF72" s="215"/>
      <c r="AG72" s="215" t="s">
        <v>123</v>
      </c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1">
      <c r="A73" s="242">
        <v>25</v>
      </c>
      <c r="B73" s="243" t="s">
        <v>216</v>
      </c>
      <c r="C73" s="257" t="s">
        <v>217</v>
      </c>
      <c r="D73" s="244" t="s">
        <v>191</v>
      </c>
      <c r="E73" s="245">
        <v>3</v>
      </c>
      <c r="F73" s="246"/>
      <c r="G73" s="247">
        <f>ROUND(E73*F73,2)</f>
        <v>0</v>
      </c>
      <c r="H73" s="246"/>
      <c r="I73" s="247">
        <f>ROUND(E73*H73,2)</f>
        <v>0</v>
      </c>
      <c r="J73" s="246"/>
      <c r="K73" s="247">
        <f>ROUND(E73*J73,2)</f>
        <v>0</v>
      </c>
      <c r="L73" s="247">
        <v>21</v>
      </c>
      <c r="M73" s="247">
        <f>G73*(1+L73/100)</f>
        <v>0</v>
      </c>
      <c r="N73" s="247">
        <v>0.4</v>
      </c>
      <c r="O73" s="247">
        <f>ROUND(E73*N73,2)</f>
        <v>1.2</v>
      </c>
      <c r="P73" s="247">
        <v>0</v>
      </c>
      <c r="Q73" s="247">
        <f>ROUND(E73*P73,2)</f>
        <v>0</v>
      </c>
      <c r="R73" s="247"/>
      <c r="S73" s="247" t="s">
        <v>201</v>
      </c>
      <c r="T73" s="248" t="s">
        <v>202</v>
      </c>
      <c r="U73" s="224">
        <v>2.5750000000000002</v>
      </c>
      <c r="V73" s="224">
        <f>ROUND(E73*U73,2)</f>
        <v>7.73</v>
      </c>
      <c r="W73" s="224"/>
      <c r="X73" s="224" t="s">
        <v>115</v>
      </c>
      <c r="Y73" s="215"/>
      <c r="Z73" s="215"/>
      <c r="AA73" s="215"/>
      <c r="AB73" s="215"/>
      <c r="AC73" s="215"/>
      <c r="AD73" s="215"/>
      <c r="AE73" s="215"/>
      <c r="AF73" s="215"/>
      <c r="AG73" s="215" t="s">
        <v>123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>
      <c r="A74" s="242">
        <v>26</v>
      </c>
      <c r="B74" s="243" t="s">
        <v>218</v>
      </c>
      <c r="C74" s="257" t="s">
        <v>219</v>
      </c>
      <c r="D74" s="244" t="s">
        <v>220</v>
      </c>
      <c r="E74" s="245">
        <v>3</v>
      </c>
      <c r="F74" s="246"/>
      <c r="G74" s="247">
        <f>ROUND(E74*F74,2)</f>
        <v>0</v>
      </c>
      <c r="H74" s="246"/>
      <c r="I74" s="247">
        <f>ROUND(E74*H74,2)</f>
        <v>0</v>
      </c>
      <c r="J74" s="246"/>
      <c r="K74" s="247">
        <f>ROUND(E74*J74,2)</f>
        <v>0</v>
      </c>
      <c r="L74" s="247">
        <v>21</v>
      </c>
      <c r="M74" s="247">
        <f>G74*(1+L74/100)</f>
        <v>0</v>
      </c>
      <c r="N74" s="247">
        <v>0</v>
      </c>
      <c r="O74" s="247">
        <f>ROUND(E74*N74,2)</f>
        <v>0</v>
      </c>
      <c r="P74" s="247">
        <v>0</v>
      </c>
      <c r="Q74" s="247">
        <f>ROUND(E74*P74,2)</f>
        <v>0</v>
      </c>
      <c r="R74" s="247" t="s">
        <v>221</v>
      </c>
      <c r="S74" s="247" t="s">
        <v>114</v>
      </c>
      <c r="T74" s="248" t="s">
        <v>114</v>
      </c>
      <c r="U74" s="224">
        <v>1</v>
      </c>
      <c r="V74" s="224">
        <f>ROUND(E74*U74,2)</f>
        <v>3</v>
      </c>
      <c r="W74" s="224"/>
      <c r="X74" s="224" t="s">
        <v>222</v>
      </c>
      <c r="Y74" s="215"/>
      <c r="Z74" s="215"/>
      <c r="AA74" s="215"/>
      <c r="AB74" s="215"/>
      <c r="AC74" s="215"/>
      <c r="AD74" s="215"/>
      <c r="AE74" s="215"/>
      <c r="AF74" s="215"/>
      <c r="AG74" s="215" t="s">
        <v>223</v>
      </c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1">
      <c r="A75" s="242">
        <v>27</v>
      </c>
      <c r="B75" s="243" t="s">
        <v>224</v>
      </c>
      <c r="C75" s="257" t="s">
        <v>225</v>
      </c>
      <c r="D75" s="244" t="s">
        <v>226</v>
      </c>
      <c r="E75" s="245">
        <v>3</v>
      </c>
      <c r="F75" s="246"/>
      <c r="G75" s="247">
        <f>ROUND(E75*F75,2)</f>
        <v>0</v>
      </c>
      <c r="H75" s="246"/>
      <c r="I75" s="247">
        <f>ROUND(E75*H75,2)</f>
        <v>0</v>
      </c>
      <c r="J75" s="246"/>
      <c r="K75" s="247">
        <f>ROUND(E75*J75,2)</f>
        <v>0</v>
      </c>
      <c r="L75" s="247">
        <v>21</v>
      </c>
      <c r="M75" s="247">
        <f>G75*(1+L75/100)</f>
        <v>0</v>
      </c>
      <c r="N75" s="247">
        <v>0</v>
      </c>
      <c r="O75" s="247">
        <f>ROUND(E75*N75,2)</f>
        <v>0</v>
      </c>
      <c r="P75" s="247">
        <v>0</v>
      </c>
      <c r="Q75" s="247">
        <f>ROUND(E75*P75,2)</f>
        <v>0</v>
      </c>
      <c r="R75" s="247"/>
      <c r="S75" s="247" t="s">
        <v>201</v>
      </c>
      <c r="T75" s="248" t="s">
        <v>202</v>
      </c>
      <c r="U75" s="224">
        <v>0</v>
      </c>
      <c r="V75" s="224">
        <f>ROUND(E75*U75,2)</f>
        <v>0</v>
      </c>
      <c r="W75" s="224"/>
      <c r="X75" s="224" t="s">
        <v>193</v>
      </c>
      <c r="Y75" s="215"/>
      <c r="Z75" s="215"/>
      <c r="AA75" s="215"/>
      <c r="AB75" s="215"/>
      <c r="AC75" s="215"/>
      <c r="AD75" s="215"/>
      <c r="AE75" s="215"/>
      <c r="AF75" s="215"/>
      <c r="AG75" s="215" t="s">
        <v>194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>
      <c r="A76" s="242">
        <v>28</v>
      </c>
      <c r="B76" s="243" t="s">
        <v>227</v>
      </c>
      <c r="C76" s="257" t="s">
        <v>228</v>
      </c>
      <c r="D76" s="244" t="s">
        <v>226</v>
      </c>
      <c r="E76" s="245">
        <v>2</v>
      </c>
      <c r="F76" s="246"/>
      <c r="G76" s="247">
        <f>ROUND(E76*F76,2)</f>
        <v>0</v>
      </c>
      <c r="H76" s="246"/>
      <c r="I76" s="247">
        <f>ROUND(E76*H76,2)</f>
        <v>0</v>
      </c>
      <c r="J76" s="246"/>
      <c r="K76" s="247">
        <f>ROUND(E76*J76,2)</f>
        <v>0</v>
      </c>
      <c r="L76" s="247">
        <v>21</v>
      </c>
      <c r="M76" s="247">
        <f>G76*(1+L76/100)</f>
        <v>0</v>
      </c>
      <c r="N76" s="247">
        <v>0</v>
      </c>
      <c r="O76" s="247">
        <f>ROUND(E76*N76,2)</f>
        <v>0</v>
      </c>
      <c r="P76" s="247">
        <v>0</v>
      </c>
      <c r="Q76" s="247">
        <f>ROUND(E76*P76,2)</f>
        <v>0</v>
      </c>
      <c r="R76" s="247"/>
      <c r="S76" s="247" t="s">
        <v>201</v>
      </c>
      <c r="T76" s="248" t="s">
        <v>202</v>
      </c>
      <c r="U76" s="224">
        <v>0</v>
      </c>
      <c r="V76" s="224">
        <f>ROUND(E76*U76,2)</f>
        <v>0</v>
      </c>
      <c r="W76" s="224"/>
      <c r="X76" s="224" t="s">
        <v>193</v>
      </c>
      <c r="Y76" s="215"/>
      <c r="Z76" s="215"/>
      <c r="AA76" s="215"/>
      <c r="AB76" s="215"/>
      <c r="AC76" s="215"/>
      <c r="AD76" s="215"/>
      <c r="AE76" s="215"/>
      <c r="AF76" s="215"/>
      <c r="AG76" s="215" t="s">
        <v>194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>
      <c r="A77" s="228" t="s">
        <v>108</v>
      </c>
      <c r="B77" s="229" t="s">
        <v>69</v>
      </c>
      <c r="C77" s="253" t="s">
        <v>70</v>
      </c>
      <c r="D77" s="230"/>
      <c r="E77" s="231"/>
      <c r="F77" s="232"/>
      <c r="G77" s="232">
        <f>SUMIF(AG78:AG99,"&lt;&gt;NOR",G78:G99)</f>
        <v>0</v>
      </c>
      <c r="H77" s="232"/>
      <c r="I77" s="232">
        <f>SUM(I78:I99)</f>
        <v>0</v>
      </c>
      <c r="J77" s="232"/>
      <c r="K77" s="232">
        <f>SUM(K78:K99)</f>
        <v>0</v>
      </c>
      <c r="L77" s="232"/>
      <c r="M77" s="232">
        <f>SUM(M78:M99)</f>
        <v>0</v>
      </c>
      <c r="N77" s="232"/>
      <c r="O77" s="232">
        <f>SUM(O78:O99)</f>
        <v>0</v>
      </c>
      <c r="P77" s="232"/>
      <c r="Q77" s="232">
        <f>SUM(Q78:Q99)</f>
        <v>25.559999999999995</v>
      </c>
      <c r="R77" s="232"/>
      <c r="S77" s="232"/>
      <c r="T77" s="233"/>
      <c r="U77" s="227"/>
      <c r="V77" s="227">
        <f>SUM(V78:V99)</f>
        <v>103.32000000000001</v>
      </c>
      <c r="W77" s="227"/>
      <c r="X77" s="227"/>
      <c r="AG77" t="s">
        <v>109</v>
      </c>
    </row>
    <row r="78" spans="1:60" outlineLevel="1">
      <c r="A78" s="234">
        <v>29</v>
      </c>
      <c r="B78" s="235" t="s">
        <v>229</v>
      </c>
      <c r="C78" s="254" t="s">
        <v>230</v>
      </c>
      <c r="D78" s="236" t="s">
        <v>126</v>
      </c>
      <c r="E78" s="237">
        <v>2.2890000000000001</v>
      </c>
      <c r="F78" s="238"/>
      <c r="G78" s="239">
        <f>ROUND(E78*F78,2)</f>
        <v>0</v>
      </c>
      <c r="H78" s="238"/>
      <c r="I78" s="239">
        <f>ROUND(E78*H78,2)</f>
        <v>0</v>
      </c>
      <c r="J78" s="238"/>
      <c r="K78" s="239">
        <f>ROUND(E78*J78,2)</f>
        <v>0</v>
      </c>
      <c r="L78" s="239">
        <v>21</v>
      </c>
      <c r="M78" s="239">
        <f>G78*(1+L78/100)</f>
        <v>0</v>
      </c>
      <c r="N78" s="239">
        <v>0</v>
      </c>
      <c r="O78" s="239">
        <f>ROUND(E78*N78,2)</f>
        <v>0</v>
      </c>
      <c r="P78" s="239">
        <v>2</v>
      </c>
      <c r="Q78" s="239">
        <f>ROUND(E78*P78,2)</f>
        <v>4.58</v>
      </c>
      <c r="R78" s="239" t="s">
        <v>231</v>
      </c>
      <c r="S78" s="239" t="s">
        <v>114</v>
      </c>
      <c r="T78" s="240" t="s">
        <v>114</v>
      </c>
      <c r="U78" s="224">
        <v>6.4359999999999999</v>
      </c>
      <c r="V78" s="224">
        <f>ROUND(E78*U78,2)</f>
        <v>14.73</v>
      </c>
      <c r="W78" s="224"/>
      <c r="X78" s="224" t="s">
        <v>115</v>
      </c>
      <c r="Y78" s="215"/>
      <c r="Z78" s="215"/>
      <c r="AA78" s="215"/>
      <c r="AB78" s="215"/>
      <c r="AC78" s="215"/>
      <c r="AD78" s="215"/>
      <c r="AE78" s="215"/>
      <c r="AF78" s="215"/>
      <c r="AG78" s="215" t="s">
        <v>123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>
      <c r="A79" s="222"/>
      <c r="B79" s="223"/>
      <c r="C79" s="255" t="s">
        <v>232</v>
      </c>
      <c r="D79" s="241"/>
      <c r="E79" s="241"/>
      <c r="F79" s="241"/>
      <c r="G79" s="241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15"/>
      <c r="Z79" s="215"/>
      <c r="AA79" s="215"/>
      <c r="AB79" s="215"/>
      <c r="AC79" s="215"/>
      <c r="AD79" s="215"/>
      <c r="AE79" s="215"/>
      <c r="AF79" s="215"/>
      <c r="AG79" s="215" t="s">
        <v>118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1">
      <c r="A80" s="222"/>
      <c r="B80" s="223"/>
      <c r="C80" s="256" t="s">
        <v>233</v>
      </c>
      <c r="D80" s="225"/>
      <c r="E80" s="226">
        <v>2.2890000000000001</v>
      </c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15"/>
      <c r="Z80" s="215"/>
      <c r="AA80" s="215"/>
      <c r="AB80" s="215"/>
      <c r="AC80" s="215"/>
      <c r="AD80" s="215"/>
      <c r="AE80" s="215"/>
      <c r="AF80" s="215"/>
      <c r="AG80" s="215" t="s">
        <v>120</v>
      </c>
      <c r="AH80" s="215">
        <v>0</v>
      </c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>
      <c r="A81" s="234">
        <v>30</v>
      </c>
      <c r="B81" s="235" t="s">
        <v>234</v>
      </c>
      <c r="C81" s="254" t="s">
        <v>235</v>
      </c>
      <c r="D81" s="236" t="s">
        <v>126</v>
      </c>
      <c r="E81" s="237">
        <v>2.2890000000000001</v>
      </c>
      <c r="F81" s="238"/>
      <c r="G81" s="239">
        <f>ROUND(E81*F81,2)</f>
        <v>0</v>
      </c>
      <c r="H81" s="238"/>
      <c r="I81" s="239">
        <f>ROUND(E81*H81,2)</f>
        <v>0</v>
      </c>
      <c r="J81" s="238"/>
      <c r="K81" s="239">
        <f>ROUND(E81*J81,2)</f>
        <v>0</v>
      </c>
      <c r="L81" s="239">
        <v>21</v>
      </c>
      <c r="M81" s="239">
        <f>G81*(1+L81/100)</f>
        <v>0</v>
      </c>
      <c r="N81" s="239">
        <v>1.47E-3</v>
      </c>
      <c r="O81" s="239">
        <f>ROUND(E81*N81,2)</f>
        <v>0</v>
      </c>
      <c r="P81" s="239">
        <v>2.4</v>
      </c>
      <c r="Q81" s="239">
        <f>ROUND(E81*P81,2)</f>
        <v>5.49</v>
      </c>
      <c r="R81" s="239" t="s">
        <v>231</v>
      </c>
      <c r="S81" s="239" t="s">
        <v>114</v>
      </c>
      <c r="T81" s="240" t="s">
        <v>114</v>
      </c>
      <c r="U81" s="224">
        <v>8.5</v>
      </c>
      <c r="V81" s="224">
        <f>ROUND(E81*U81,2)</f>
        <v>19.46</v>
      </c>
      <c r="W81" s="224"/>
      <c r="X81" s="224" t="s">
        <v>115</v>
      </c>
      <c r="Y81" s="215"/>
      <c r="Z81" s="215"/>
      <c r="AA81" s="215"/>
      <c r="AB81" s="215"/>
      <c r="AC81" s="215"/>
      <c r="AD81" s="215"/>
      <c r="AE81" s="215"/>
      <c r="AF81" s="215"/>
      <c r="AG81" s="215" t="s">
        <v>123</v>
      </c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ht="22.5" outlineLevel="1">
      <c r="A82" s="222"/>
      <c r="B82" s="223"/>
      <c r="C82" s="255" t="s">
        <v>236</v>
      </c>
      <c r="D82" s="241"/>
      <c r="E82" s="241"/>
      <c r="F82" s="241"/>
      <c r="G82" s="241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15"/>
      <c r="Z82" s="215"/>
      <c r="AA82" s="215"/>
      <c r="AB82" s="215"/>
      <c r="AC82" s="215"/>
      <c r="AD82" s="215"/>
      <c r="AE82" s="215"/>
      <c r="AF82" s="215"/>
      <c r="AG82" s="215" t="s">
        <v>118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50" t="str">
        <f>C82</f>
        <v>nebo vybourání otvorů průřezové plochy přes 4 m2 ve zdivu železobetonovém, včetně pomocného lešení o výšce podlahy do 1900 mm a pro zatížení do 1,5 kPa  (150 kg/m2),</v>
      </c>
      <c r="BB82" s="215"/>
      <c r="BC82" s="215"/>
      <c r="BD82" s="215"/>
      <c r="BE82" s="215"/>
      <c r="BF82" s="215"/>
      <c r="BG82" s="215"/>
      <c r="BH82" s="215"/>
    </row>
    <row r="83" spans="1:60" outlineLevel="1">
      <c r="A83" s="222"/>
      <c r="B83" s="223"/>
      <c r="C83" s="256" t="s">
        <v>237</v>
      </c>
      <c r="D83" s="225"/>
      <c r="E83" s="226">
        <v>2.2890000000000001</v>
      </c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15"/>
      <c r="Z83" s="215"/>
      <c r="AA83" s="215"/>
      <c r="AB83" s="215"/>
      <c r="AC83" s="215"/>
      <c r="AD83" s="215"/>
      <c r="AE83" s="215"/>
      <c r="AF83" s="215"/>
      <c r="AG83" s="215" t="s">
        <v>120</v>
      </c>
      <c r="AH83" s="215">
        <v>0</v>
      </c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1">
      <c r="A84" s="234">
        <v>31</v>
      </c>
      <c r="B84" s="235" t="s">
        <v>238</v>
      </c>
      <c r="C84" s="254" t="s">
        <v>239</v>
      </c>
      <c r="D84" s="236" t="s">
        <v>165</v>
      </c>
      <c r="E84" s="237">
        <v>11.2</v>
      </c>
      <c r="F84" s="238"/>
      <c r="G84" s="239">
        <f>ROUND(E84*F84,2)</f>
        <v>0</v>
      </c>
      <c r="H84" s="238"/>
      <c r="I84" s="239">
        <f>ROUND(E84*H84,2)</f>
        <v>0</v>
      </c>
      <c r="J84" s="238"/>
      <c r="K84" s="239">
        <f>ROUND(E84*J84,2)</f>
        <v>0</v>
      </c>
      <c r="L84" s="239">
        <v>21</v>
      </c>
      <c r="M84" s="239">
        <f>G84*(1+L84/100)</f>
        <v>0</v>
      </c>
      <c r="N84" s="239">
        <v>0</v>
      </c>
      <c r="O84" s="239">
        <f>ROUND(E84*N84,2)</f>
        <v>0</v>
      </c>
      <c r="P84" s="239">
        <v>7.0000000000000007E-2</v>
      </c>
      <c r="Q84" s="239">
        <f>ROUND(E84*P84,2)</f>
        <v>0.78</v>
      </c>
      <c r="R84" s="239" t="s">
        <v>231</v>
      </c>
      <c r="S84" s="239" t="s">
        <v>114</v>
      </c>
      <c r="T84" s="240" t="s">
        <v>114</v>
      </c>
      <c r="U84" s="224">
        <v>0.64</v>
      </c>
      <c r="V84" s="224">
        <f>ROUND(E84*U84,2)</f>
        <v>7.17</v>
      </c>
      <c r="W84" s="224"/>
      <c r="X84" s="224" t="s">
        <v>115</v>
      </c>
      <c r="Y84" s="215"/>
      <c r="Z84" s="215"/>
      <c r="AA84" s="215"/>
      <c r="AB84" s="215"/>
      <c r="AC84" s="215"/>
      <c r="AD84" s="215"/>
      <c r="AE84" s="215"/>
      <c r="AF84" s="215"/>
      <c r="AG84" s="215" t="s">
        <v>123</v>
      </c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1">
      <c r="A85" s="222"/>
      <c r="B85" s="223"/>
      <c r="C85" s="256" t="s">
        <v>240</v>
      </c>
      <c r="D85" s="225"/>
      <c r="E85" s="226">
        <v>11.2</v>
      </c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15"/>
      <c r="Z85" s="215"/>
      <c r="AA85" s="215"/>
      <c r="AB85" s="215"/>
      <c r="AC85" s="215"/>
      <c r="AD85" s="215"/>
      <c r="AE85" s="215"/>
      <c r="AF85" s="215"/>
      <c r="AG85" s="215" t="s">
        <v>120</v>
      </c>
      <c r="AH85" s="215">
        <v>0</v>
      </c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1">
      <c r="A86" s="234">
        <v>32</v>
      </c>
      <c r="B86" s="235" t="s">
        <v>241</v>
      </c>
      <c r="C86" s="254" t="s">
        <v>242</v>
      </c>
      <c r="D86" s="236" t="s">
        <v>112</v>
      </c>
      <c r="E86" s="237">
        <v>102.22499999999999</v>
      </c>
      <c r="F86" s="238"/>
      <c r="G86" s="239">
        <f>ROUND(E86*F86,2)</f>
        <v>0</v>
      </c>
      <c r="H86" s="238"/>
      <c r="I86" s="239">
        <f>ROUND(E86*H86,2)</f>
        <v>0</v>
      </c>
      <c r="J86" s="238"/>
      <c r="K86" s="239">
        <f>ROUND(E86*J86,2)</f>
        <v>0</v>
      </c>
      <c r="L86" s="239">
        <v>21</v>
      </c>
      <c r="M86" s="239">
        <f>G86*(1+L86/100)</f>
        <v>0</v>
      </c>
      <c r="N86" s="239">
        <v>0</v>
      </c>
      <c r="O86" s="239">
        <f>ROUND(E86*N86,2)</f>
        <v>0</v>
      </c>
      <c r="P86" s="239">
        <v>1.75E-3</v>
      </c>
      <c r="Q86" s="239">
        <f>ROUND(E86*P86,2)</f>
        <v>0.18</v>
      </c>
      <c r="R86" s="239" t="s">
        <v>231</v>
      </c>
      <c r="S86" s="239" t="s">
        <v>114</v>
      </c>
      <c r="T86" s="240" t="s">
        <v>114</v>
      </c>
      <c r="U86" s="224">
        <v>0.16500000000000001</v>
      </c>
      <c r="V86" s="224">
        <f>ROUND(E86*U86,2)</f>
        <v>16.87</v>
      </c>
      <c r="W86" s="224"/>
      <c r="X86" s="224" t="s">
        <v>115</v>
      </c>
      <c r="Y86" s="215"/>
      <c r="Z86" s="215"/>
      <c r="AA86" s="215"/>
      <c r="AB86" s="215"/>
      <c r="AC86" s="215"/>
      <c r="AD86" s="215"/>
      <c r="AE86" s="215"/>
      <c r="AF86" s="215"/>
      <c r="AG86" s="215" t="s">
        <v>123</v>
      </c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>
      <c r="A87" s="222"/>
      <c r="B87" s="223"/>
      <c r="C87" s="256" t="s">
        <v>243</v>
      </c>
      <c r="D87" s="225"/>
      <c r="E87" s="226">
        <v>102.22499999999999</v>
      </c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15"/>
      <c r="Z87" s="215"/>
      <c r="AA87" s="215"/>
      <c r="AB87" s="215"/>
      <c r="AC87" s="215"/>
      <c r="AD87" s="215"/>
      <c r="AE87" s="215"/>
      <c r="AF87" s="215"/>
      <c r="AG87" s="215" t="s">
        <v>120</v>
      </c>
      <c r="AH87" s="215">
        <v>0</v>
      </c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>
      <c r="A88" s="234">
        <v>33</v>
      </c>
      <c r="B88" s="235" t="s">
        <v>244</v>
      </c>
      <c r="C88" s="254" t="s">
        <v>245</v>
      </c>
      <c r="D88" s="236" t="s">
        <v>112</v>
      </c>
      <c r="E88" s="237">
        <v>145.72499999999999</v>
      </c>
      <c r="F88" s="238"/>
      <c r="G88" s="239">
        <f>ROUND(E88*F88,2)</f>
        <v>0</v>
      </c>
      <c r="H88" s="238"/>
      <c r="I88" s="239">
        <f>ROUND(E88*H88,2)</f>
        <v>0</v>
      </c>
      <c r="J88" s="238"/>
      <c r="K88" s="239">
        <f>ROUND(E88*J88,2)</f>
        <v>0</v>
      </c>
      <c r="L88" s="239">
        <v>21</v>
      </c>
      <c r="M88" s="239">
        <f>G88*(1+L88/100)</f>
        <v>0</v>
      </c>
      <c r="N88" s="239">
        <v>0</v>
      </c>
      <c r="O88" s="239">
        <f>ROUND(E88*N88,2)</f>
        <v>0</v>
      </c>
      <c r="P88" s="239">
        <v>7.5600000000000001E-2</v>
      </c>
      <c r="Q88" s="239">
        <f>ROUND(E88*P88,2)</f>
        <v>11.02</v>
      </c>
      <c r="R88" s="239" t="s">
        <v>231</v>
      </c>
      <c r="S88" s="239" t="s">
        <v>114</v>
      </c>
      <c r="T88" s="240" t="s">
        <v>114</v>
      </c>
      <c r="U88" s="224">
        <v>0.1</v>
      </c>
      <c r="V88" s="224">
        <f>ROUND(E88*U88,2)</f>
        <v>14.57</v>
      </c>
      <c r="W88" s="224"/>
      <c r="X88" s="224" t="s">
        <v>115</v>
      </c>
      <c r="Y88" s="215"/>
      <c r="Z88" s="215"/>
      <c r="AA88" s="215"/>
      <c r="AB88" s="215"/>
      <c r="AC88" s="215"/>
      <c r="AD88" s="215"/>
      <c r="AE88" s="215"/>
      <c r="AF88" s="215"/>
      <c r="AG88" s="215" t="s">
        <v>123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outlineLevel="1">
      <c r="A89" s="222"/>
      <c r="B89" s="223"/>
      <c r="C89" s="256" t="s">
        <v>246</v>
      </c>
      <c r="D89" s="225"/>
      <c r="E89" s="226">
        <v>145.72499999999999</v>
      </c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15"/>
      <c r="Z89" s="215"/>
      <c r="AA89" s="215"/>
      <c r="AB89" s="215"/>
      <c r="AC89" s="215"/>
      <c r="AD89" s="215"/>
      <c r="AE89" s="215"/>
      <c r="AF89" s="215"/>
      <c r="AG89" s="215" t="s">
        <v>120</v>
      </c>
      <c r="AH89" s="215">
        <v>0</v>
      </c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1">
      <c r="A90" s="234">
        <v>34</v>
      </c>
      <c r="B90" s="235" t="s">
        <v>247</v>
      </c>
      <c r="C90" s="254" t="s">
        <v>248</v>
      </c>
      <c r="D90" s="236" t="s">
        <v>112</v>
      </c>
      <c r="E90" s="237">
        <v>102.22499999999999</v>
      </c>
      <c r="F90" s="238"/>
      <c r="G90" s="239">
        <f>ROUND(E90*F90,2)</f>
        <v>0</v>
      </c>
      <c r="H90" s="238"/>
      <c r="I90" s="239">
        <f>ROUND(E90*H90,2)</f>
        <v>0</v>
      </c>
      <c r="J90" s="238"/>
      <c r="K90" s="239">
        <f>ROUND(E90*J90,2)</f>
        <v>0</v>
      </c>
      <c r="L90" s="239">
        <v>21</v>
      </c>
      <c r="M90" s="239">
        <f>G90*(1+L90/100)</f>
        <v>0</v>
      </c>
      <c r="N90" s="239">
        <v>0</v>
      </c>
      <c r="O90" s="239">
        <f>ROUND(E90*N90,2)</f>
        <v>0</v>
      </c>
      <c r="P90" s="239">
        <v>0.02</v>
      </c>
      <c r="Q90" s="239">
        <f>ROUND(E90*P90,2)</f>
        <v>2.04</v>
      </c>
      <c r="R90" s="239" t="s">
        <v>231</v>
      </c>
      <c r="S90" s="239" t="s">
        <v>114</v>
      </c>
      <c r="T90" s="240" t="s">
        <v>114</v>
      </c>
      <c r="U90" s="224">
        <v>0.14699999999999999</v>
      </c>
      <c r="V90" s="224">
        <f>ROUND(E90*U90,2)</f>
        <v>15.03</v>
      </c>
      <c r="W90" s="224"/>
      <c r="X90" s="224" t="s">
        <v>115</v>
      </c>
      <c r="Y90" s="215"/>
      <c r="Z90" s="215"/>
      <c r="AA90" s="215"/>
      <c r="AB90" s="215"/>
      <c r="AC90" s="215"/>
      <c r="AD90" s="215"/>
      <c r="AE90" s="215"/>
      <c r="AF90" s="215"/>
      <c r="AG90" s="215" t="s">
        <v>123</v>
      </c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>
      <c r="A91" s="222"/>
      <c r="B91" s="223"/>
      <c r="C91" s="255" t="s">
        <v>249</v>
      </c>
      <c r="D91" s="241"/>
      <c r="E91" s="241"/>
      <c r="F91" s="241"/>
      <c r="G91" s="241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15"/>
      <c r="Z91" s="215"/>
      <c r="AA91" s="215"/>
      <c r="AB91" s="215"/>
      <c r="AC91" s="215"/>
      <c r="AD91" s="215"/>
      <c r="AE91" s="215"/>
      <c r="AF91" s="215"/>
      <c r="AG91" s="215" t="s">
        <v>118</v>
      </c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>
      <c r="A92" s="222"/>
      <c r="B92" s="223"/>
      <c r="C92" s="256" t="s">
        <v>250</v>
      </c>
      <c r="D92" s="225"/>
      <c r="E92" s="226">
        <v>102.22499999999999</v>
      </c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15"/>
      <c r="Z92" s="215"/>
      <c r="AA92" s="215"/>
      <c r="AB92" s="215"/>
      <c r="AC92" s="215"/>
      <c r="AD92" s="215"/>
      <c r="AE92" s="215"/>
      <c r="AF92" s="215"/>
      <c r="AG92" s="215" t="s">
        <v>120</v>
      </c>
      <c r="AH92" s="215">
        <v>0</v>
      </c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ht="22.5" outlineLevel="1">
      <c r="A93" s="234">
        <v>35</v>
      </c>
      <c r="B93" s="235" t="s">
        <v>251</v>
      </c>
      <c r="C93" s="254" t="s">
        <v>252</v>
      </c>
      <c r="D93" s="236" t="s">
        <v>165</v>
      </c>
      <c r="E93" s="237">
        <v>15.6</v>
      </c>
      <c r="F93" s="238"/>
      <c r="G93" s="239">
        <f>ROUND(E93*F93,2)</f>
        <v>0</v>
      </c>
      <c r="H93" s="238"/>
      <c r="I93" s="239">
        <f>ROUND(E93*H93,2)</f>
        <v>0</v>
      </c>
      <c r="J93" s="238"/>
      <c r="K93" s="239">
        <f>ROUND(E93*J93,2)</f>
        <v>0</v>
      </c>
      <c r="L93" s="239">
        <v>21</v>
      </c>
      <c r="M93" s="239">
        <f>G93*(1+L93/100)</f>
        <v>0</v>
      </c>
      <c r="N93" s="239">
        <v>0</v>
      </c>
      <c r="O93" s="239">
        <f>ROUND(E93*N93,2)</f>
        <v>0</v>
      </c>
      <c r="P93" s="239">
        <v>3.6999999999999998E-2</v>
      </c>
      <c r="Q93" s="239">
        <f>ROUND(E93*P93,2)</f>
        <v>0.57999999999999996</v>
      </c>
      <c r="R93" s="239" t="s">
        <v>231</v>
      </c>
      <c r="S93" s="239" t="s">
        <v>114</v>
      </c>
      <c r="T93" s="240" t="s">
        <v>114</v>
      </c>
      <c r="U93" s="224">
        <v>0.55000000000000004</v>
      </c>
      <c r="V93" s="224">
        <f>ROUND(E93*U93,2)</f>
        <v>8.58</v>
      </c>
      <c r="W93" s="224"/>
      <c r="X93" s="224" t="s">
        <v>115</v>
      </c>
      <c r="Y93" s="215"/>
      <c r="Z93" s="215"/>
      <c r="AA93" s="215"/>
      <c r="AB93" s="215"/>
      <c r="AC93" s="215"/>
      <c r="AD93" s="215"/>
      <c r="AE93" s="215"/>
      <c r="AF93" s="215"/>
      <c r="AG93" s="215" t="s">
        <v>123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1">
      <c r="A94" s="222"/>
      <c r="B94" s="223"/>
      <c r="C94" s="256" t="s">
        <v>253</v>
      </c>
      <c r="D94" s="225"/>
      <c r="E94" s="226">
        <v>15.6</v>
      </c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15"/>
      <c r="Z94" s="215"/>
      <c r="AA94" s="215"/>
      <c r="AB94" s="215"/>
      <c r="AC94" s="215"/>
      <c r="AD94" s="215"/>
      <c r="AE94" s="215"/>
      <c r="AF94" s="215"/>
      <c r="AG94" s="215" t="s">
        <v>120</v>
      </c>
      <c r="AH94" s="215">
        <v>0</v>
      </c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ht="22.5" outlineLevel="1">
      <c r="A95" s="234">
        <v>36</v>
      </c>
      <c r="B95" s="235" t="s">
        <v>254</v>
      </c>
      <c r="C95" s="254" t="s">
        <v>255</v>
      </c>
      <c r="D95" s="236" t="s">
        <v>112</v>
      </c>
      <c r="E95" s="237">
        <v>10.025</v>
      </c>
      <c r="F95" s="238"/>
      <c r="G95" s="239">
        <f>ROUND(E95*F95,2)</f>
        <v>0</v>
      </c>
      <c r="H95" s="238"/>
      <c r="I95" s="239">
        <f>ROUND(E95*H95,2)</f>
        <v>0</v>
      </c>
      <c r="J95" s="238"/>
      <c r="K95" s="239">
        <f>ROUND(E95*J95,2)</f>
        <v>0</v>
      </c>
      <c r="L95" s="239">
        <v>21</v>
      </c>
      <c r="M95" s="239">
        <f>G95*(1+L95/100)</f>
        <v>0</v>
      </c>
      <c r="N95" s="239">
        <v>0</v>
      </c>
      <c r="O95" s="239">
        <f>ROUND(E95*N95,2)</f>
        <v>0</v>
      </c>
      <c r="P95" s="239">
        <v>8.8999999999999996E-2</v>
      </c>
      <c r="Q95" s="239">
        <f>ROUND(E95*P95,2)</f>
        <v>0.89</v>
      </c>
      <c r="R95" s="239" t="s">
        <v>231</v>
      </c>
      <c r="S95" s="239" t="s">
        <v>114</v>
      </c>
      <c r="T95" s="240" t="s">
        <v>114</v>
      </c>
      <c r="U95" s="224">
        <v>0.39</v>
      </c>
      <c r="V95" s="224">
        <f>ROUND(E95*U95,2)</f>
        <v>3.91</v>
      </c>
      <c r="W95" s="224"/>
      <c r="X95" s="224" t="s">
        <v>115</v>
      </c>
      <c r="Y95" s="215"/>
      <c r="Z95" s="215"/>
      <c r="AA95" s="215"/>
      <c r="AB95" s="215"/>
      <c r="AC95" s="215"/>
      <c r="AD95" s="215"/>
      <c r="AE95" s="215"/>
      <c r="AF95" s="215"/>
      <c r="AG95" s="215" t="s">
        <v>123</v>
      </c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1">
      <c r="A96" s="222"/>
      <c r="B96" s="223"/>
      <c r="C96" s="255" t="s">
        <v>256</v>
      </c>
      <c r="D96" s="241"/>
      <c r="E96" s="241"/>
      <c r="F96" s="241"/>
      <c r="G96" s="241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15"/>
      <c r="Z96" s="215"/>
      <c r="AA96" s="215"/>
      <c r="AB96" s="215"/>
      <c r="AC96" s="215"/>
      <c r="AD96" s="215"/>
      <c r="AE96" s="215"/>
      <c r="AF96" s="215"/>
      <c r="AG96" s="215" t="s">
        <v>118</v>
      </c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1">
      <c r="A97" s="222"/>
      <c r="B97" s="223"/>
      <c r="C97" s="256" t="s">
        <v>257</v>
      </c>
      <c r="D97" s="225"/>
      <c r="E97" s="226">
        <v>10.025</v>
      </c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15"/>
      <c r="Z97" s="215"/>
      <c r="AA97" s="215"/>
      <c r="AB97" s="215"/>
      <c r="AC97" s="215"/>
      <c r="AD97" s="215"/>
      <c r="AE97" s="215"/>
      <c r="AF97" s="215"/>
      <c r="AG97" s="215" t="s">
        <v>120</v>
      </c>
      <c r="AH97" s="215">
        <v>0</v>
      </c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>
      <c r="A98" s="242">
        <v>37</v>
      </c>
      <c r="B98" s="243" t="s">
        <v>258</v>
      </c>
      <c r="C98" s="257" t="s">
        <v>259</v>
      </c>
      <c r="D98" s="244" t="s">
        <v>220</v>
      </c>
      <c r="E98" s="245">
        <v>1</v>
      </c>
      <c r="F98" s="246"/>
      <c r="G98" s="247">
        <f>ROUND(E98*F98,2)</f>
        <v>0</v>
      </c>
      <c r="H98" s="246"/>
      <c r="I98" s="247">
        <f>ROUND(E98*H98,2)</f>
        <v>0</v>
      </c>
      <c r="J98" s="246"/>
      <c r="K98" s="247">
        <f>ROUND(E98*J98,2)</f>
        <v>0</v>
      </c>
      <c r="L98" s="247">
        <v>21</v>
      </c>
      <c r="M98" s="247">
        <f>G98*(1+L98/100)</f>
        <v>0</v>
      </c>
      <c r="N98" s="247">
        <v>0</v>
      </c>
      <c r="O98" s="247">
        <f>ROUND(E98*N98,2)</f>
        <v>0</v>
      </c>
      <c r="P98" s="247">
        <v>0</v>
      </c>
      <c r="Q98" s="247">
        <f>ROUND(E98*P98,2)</f>
        <v>0</v>
      </c>
      <c r="R98" s="247" t="s">
        <v>221</v>
      </c>
      <c r="S98" s="247" t="s">
        <v>114</v>
      </c>
      <c r="T98" s="248" t="s">
        <v>114</v>
      </c>
      <c r="U98" s="224">
        <v>1</v>
      </c>
      <c r="V98" s="224">
        <f>ROUND(E98*U98,2)</f>
        <v>1</v>
      </c>
      <c r="W98" s="224"/>
      <c r="X98" s="224" t="s">
        <v>222</v>
      </c>
      <c r="Y98" s="215"/>
      <c r="Z98" s="215"/>
      <c r="AA98" s="215"/>
      <c r="AB98" s="215"/>
      <c r="AC98" s="215"/>
      <c r="AD98" s="215"/>
      <c r="AE98" s="215"/>
      <c r="AF98" s="215"/>
      <c r="AG98" s="215" t="s">
        <v>223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outlineLevel="1">
      <c r="A99" s="242">
        <v>38</v>
      </c>
      <c r="B99" s="243" t="s">
        <v>260</v>
      </c>
      <c r="C99" s="257" t="s">
        <v>261</v>
      </c>
      <c r="D99" s="244" t="s">
        <v>220</v>
      </c>
      <c r="E99" s="245">
        <v>2</v>
      </c>
      <c r="F99" s="246"/>
      <c r="G99" s="247">
        <f>ROUND(E99*F99,2)</f>
        <v>0</v>
      </c>
      <c r="H99" s="246"/>
      <c r="I99" s="247">
        <f>ROUND(E99*H99,2)</f>
        <v>0</v>
      </c>
      <c r="J99" s="246"/>
      <c r="K99" s="247">
        <f>ROUND(E99*J99,2)</f>
        <v>0</v>
      </c>
      <c r="L99" s="247">
        <v>21</v>
      </c>
      <c r="M99" s="247">
        <f>G99*(1+L99/100)</f>
        <v>0</v>
      </c>
      <c r="N99" s="247">
        <v>0</v>
      </c>
      <c r="O99" s="247">
        <f>ROUND(E99*N99,2)</f>
        <v>0</v>
      </c>
      <c r="P99" s="247">
        <v>0</v>
      </c>
      <c r="Q99" s="247">
        <f>ROUND(E99*P99,2)</f>
        <v>0</v>
      </c>
      <c r="R99" s="247" t="s">
        <v>221</v>
      </c>
      <c r="S99" s="247" t="s">
        <v>114</v>
      </c>
      <c r="T99" s="248" t="s">
        <v>114</v>
      </c>
      <c r="U99" s="224">
        <v>1</v>
      </c>
      <c r="V99" s="224">
        <f>ROUND(E99*U99,2)</f>
        <v>2</v>
      </c>
      <c r="W99" s="224"/>
      <c r="X99" s="224" t="s">
        <v>222</v>
      </c>
      <c r="Y99" s="215"/>
      <c r="Z99" s="215"/>
      <c r="AA99" s="215"/>
      <c r="AB99" s="215"/>
      <c r="AC99" s="215"/>
      <c r="AD99" s="215"/>
      <c r="AE99" s="215"/>
      <c r="AF99" s="215"/>
      <c r="AG99" s="215" t="s">
        <v>223</v>
      </c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</row>
    <row r="100" spans="1:60">
      <c r="A100" s="228" t="s">
        <v>108</v>
      </c>
      <c r="B100" s="229" t="s">
        <v>71</v>
      </c>
      <c r="C100" s="253" t="s">
        <v>72</v>
      </c>
      <c r="D100" s="230"/>
      <c r="E100" s="231"/>
      <c r="F100" s="232"/>
      <c r="G100" s="232">
        <f>SUMIF(AG101:AG102,"&lt;&gt;NOR",G101:G102)</f>
        <v>0</v>
      </c>
      <c r="H100" s="232"/>
      <c r="I100" s="232">
        <f>SUM(I101:I102)</f>
        <v>0</v>
      </c>
      <c r="J100" s="232"/>
      <c r="K100" s="232">
        <f>SUM(K101:K102)</f>
        <v>0</v>
      </c>
      <c r="L100" s="232"/>
      <c r="M100" s="232">
        <f>SUM(M101:M102)</f>
        <v>0</v>
      </c>
      <c r="N100" s="232"/>
      <c r="O100" s="232">
        <f>SUM(O101:O102)</f>
        <v>0</v>
      </c>
      <c r="P100" s="232"/>
      <c r="Q100" s="232">
        <f>SUM(Q101:Q102)</f>
        <v>0</v>
      </c>
      <c r="R100" s="232"/>
      <c r="S100" s="232"/>
      <c r="T100" s="233"/>
      <c r="U100" s="227"/>
      <c r="V100" s="227">
        <f>SUM(V101:V102)</f>
        <v>23.08</v>
      </c>
      <c r="W100" s="227"/>
      <c r="X100" s="227"/>
      <c r="AG100" t="s">
        <v>109</v>
      </c>
    </row>
    <row r="101" spans="1:60" outlineLevel="1">
      <c r="A101" s="234">
        <v>39</v>
      </c>
      <c r="B101" s="235" t="s">
        <v>262</v>
      </c>
      <c r="C101" s="254" t="s">
        <v>263</v>
      </c>
      <c r="D101" s="236" t="s">
        <v>149</v>
      </c>
      <c r="E101" s="237">
        <v>59.189520000000002</v>
      </c>
      <c r="F101" s="238"/>
      <c r="G101" s="239">
        <f>ROUND(E101*F101,2)</f>
        <v>0</v>
      </c>
      <c r="H101" s="238"/>
      <c r="I101" s="239">
        <f>ROUND(E101*H101,2)</f>
        <v>0</v>
      </c>
      <c r="J101" s="238"/>
      <c r="K101" s="239">
        <f>ROUND(E101*J101,2)</f>
        <v>0</v>
      </c>
      <c r="L101" s="239">
        <v>21</v>
      </c>
      <c r="M101" s="239">
        <f>G101*(1+L101/100)</f>
        <v>0</v>
      </c>
      <c r="N101" s="239">
        <v>0</v>
      </c>
      <c r="O101" s="239">
        <f>ROUND(E101*N101,2)</f>
        <v>0</v>
      </c>
      <c r="P101" s="239">
        <v>0</v>
      </c>
      <c r="Q101" s="239">
        <f>ROUND(E101*P101,2)</f>
        <v>0</v>
      </c>
      <c r="R101" s="239" t="s">
        <v>113</v>
      </c>
      <c r="S101" s="239" t="s">
        <v>114</v>
      </c>
      <c r="T101" s="240" t="s">
        <v>114</v>
      </c>
      <c r="U101" s="224">
        <v>0.39</v>
      </c>
      <c r="V101" s="224">
        <f>ROUND(E101*U101,2)</f>
        <v>23.08</v>
      </c>
      <c r="W101" s="224"/>
      <c r="X101" s="224" t="s">
        <v>264</v>
      </c>
      <c r="Y101" s="215"/>
      <c r="Z101" s="215"/>
      <c r="AA101" s="215"/>
      <c r="AB101" s="215"/>
      <c r="AC101" s="215"/>
      <c r="AD101" s="215"/>
      <c r="AE101" s="215"/>
      <c r="AF101" s="215"/>
      <c r="AG101" s="215" t="s">
        <v>265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outlineLevel="1">
      <c r="A102" s="222"/>
      <c r="B102" s="223"/>
      <c r="C102" s="255" t="s">
        <v>266</v>
      </c>
      <c r="D102" s="241"/>
      <c r="E102" s="241"/>
      <c r="F102" s="241"/>
      <c r="G102" s="241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15"/>
      <c r="Z102" s="215"/>
      <c r="AA102" s="215"/>
      <c r="AB102" s="215"/>
      <c r="AC102" s="215"/>
      <c r="AD102" s="215"/>
      <c r="AE102" s="215"/>
      <c r="AF102" s="215"/>
      <c r="AG102" s="215" t="s">
        <v>118</v>
      </c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>
      <c r="A103" s="228" t="s">
        <v>108</v>
      </c>
      <c r="B103" s="229" t="s">
        <v>73</v>
      </c>
      <c r="C103" s="253" t="s">
        <v>74</v>
      </c>
      <c r="D103" s="230"/>
      <c r="E103" s="231"/>
      <c r="F103" s="232"/>
      <c r="G103" s="232">
        <f>SUMIF(AG104:AG105,"&lt;&gt;NOR",G104:G105)</f>
        <v>0</v>
      </c>
      <c r="H103" s="232"/>
      <c r="I103" s="232">
        <f>SUM(I104:I105)</f>
        <v>0</v>
      </c>
      <c r="J103" s="232"/>
      <c r="K103" s="232">
        <f>SUM(K104:K105)</f>
        <v>0</v>
      </c>
      <c r="L103" s="232"/>
      <c r="M103" s="232">
        <f>SUM(M104:M105)</f>
        <v>0</v>
      </c>
      <c r="N103" s="232"/>
      <c r="O103" s="232">
        <f>SUM(O104:O105)</f>
        <v>0</v>
      </c>
      <c r="P103" s="232"/>
      <c r="Q103" s="232">
        <f>SUM(Q104:Q105)</f>
        <v>0</v>
      </c>
      <c r="R103" s="232"/>
      <c r="S103" s="232"/>
      <c r="T103" s="233"/>
      <c r="U103" s="227"/>
      <c r="V103" s="227">
        <f>SUM(V104:V105)</f>
        <v>2.58</v>
      </c>
      <c r="W103" s="227"/>
      <c r="X103" s="227"/>
      <c r="AG103" t="s">
        <v>109</v>
      </c>
    </row>
    <row r="104" spans="1:60" outlineLevel="1">
      <c r="A104" s="234">
        <v>40</v>
      </c>
      <c r="B104" s="235" t="s">
        <v>267</v>
      </c>
      <c r="C104" s="254" t="s">
        <v>268</v>
      </c>
      <c r="D104" s="236" t="s">
        <v>165</v>
      </c>
      <c r="E104" s="237">
        <v>8.8000000000000007</v>
      </c>
      <c r="F104" s="238"/>
      <c r="G104" s="239">
        <f>ROUND(E104*F104,2)</f>
        <v>0</v>
      </c>
      <c r="H104" s="238"/>
      <c r="I104" s="239">
        <f>ROUND(E104*H104,2)</f>
        <v>0</v>
      </c>
      <c r="J104" s="238"/>
      <c r="K104" s="239">
        <f>ROUND(E104*J104,2)</f>
        <v>0</v>
      </c>
      <c r="L104" s="239">
        <v>21</v>
      </c>
      <c r="M104" s="239">
        <f>G104*(1+L104/100)</f>
        <v>0</v>
      </c>
      <c r="N104" s="239">
        <v>6.0000000000000002E-5</v>
      </c>
      <c r="O104" s="239">
        <f>ROUND(E104*N104,2)</f>
        <v>0</v>
      </c>
      <c r="P104" s="239">
        <v>0</v>
      </c>
      <c r="Q104" s="239">
        <f>ROUND(E104*P104,2)</f>
        <v>0</v>
      </c>
      <c r="R104" s="239"/>
      <c r="S104" s="239" t="s">
        <v>201</v>
      </c>
      <c r="T104" s="240" t="s">
        <v>202</v>
      </c>
      <c r="U104" s="224">
        <v>0.29299999999999998</v>
      </c>
      <c r="V104" s="224">
        <f>ROUND(E104*U104,2)</f>
        <v>2.58</v>
      </c>
      <c r="W104" s="224"/>
      <c r="X104" s="224" t="s">
        <v>115</v>
      </c>
      <c r="Y104" s="215"/>
      <c r="Z104" s="215"/>
      <c r="AA104" s="215"/>
      <c r="AB104" s="215"/>
      <c r="AC104" s="215"/>
      <c r="AD104" s="215"/>
      <c r="AE104" s="215"/>
      <c r="AF104" s="215"/>
      <c r="AG104" s="215" t="s">
        <v>123</v>
      </c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1">
      <c r="A105" s="222"/>
      <c r="B105" s="223"/>
      <c r="C105" s="256" t="s">
        <v>269</v>
      </c>
      <c r="D105" s="225"/>
      <c r="E105" s="226">
        <v>8.8000000000000007</v>
      </c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15"/>
      <c r="Z105" s="215"/>
      <c r="AA105" s="215"/>
      <c r="AB105" s="215"/>
      <c r="AC105" s="215"/>
      <c r="AD105" s="215"/>
      <c r="AE105" s="215"/>
      <c r="AF105" s="215"/>
      <c r="AG105" s="215" t="s">
        <v>120</v>
      </c>
      <c r="AH105" s="215">
        <v>0</v>
      </c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>
      <c r="A106" s="228" t="s">
        <v>108</v>
      </c>
      <c r="B106" s="229" t="s">
        <v>75</v>
      </c>
      <c r="C106" s="253" t="s">
        <v>76</v>
      </c>
      <c r="D106" s="230"/>
      <c r="E106" s="231"/>
      <c r="F106" s="232"/>
      <c r="G106" s="232">
        <f>SUMIF(AG107:AG112,"&lt;&gt;NOR",G107:G112)</f>
        <v>0</v>
      </c>
      <c r="H106" s="232"/>
      <c r="I106" s="232">
        <f>SUM(I107:I112)</f>
        <v>0</v>
      </c>
      <c r="J106" s="232"/>
      <c r="K106" s="232">
        <f>SUM(K107:K112)</f>
        <v>0</v>
      </c>
      <c r="L106" s="232"/>
      <c r="M106" s="232">
        <f>SUM(M107:M112)</f>
        <v>0</v>
      </c>
      <c r="N106" s="232"/>
      <c r="O106" s="232">
        <f>SUM(O107:O112)</f>
        <v>0.48</v>
      </c>
      <c r="P106" s="232"/>
      <c r="Q106" s="232">
        <f>SUM(Q107:Q112)</f>
        <v>0</v>
      </c>
      <c r="R106" s="232"/>
      <c r="S106" s="232"/>
      <c r="T106" s="233"/>
      <c r="U106" s="227"/>
      <c r="V106" s="227">
        <f>SUM(V107:V112)</f>
        <v>5.22</v>
      </c>
      <c r="W106" s="227"/>
      <c r="X106" s="227"/>
      <c r="AG106" t="s">
        <v>109</v>
      </c>
    </row>
    <row r="107" spans="1:60" ht="22.5" outlineLevel="1">
      <c r="A107" s="234">
        <v>41</v>
      </c>
      <c r="B107" s="235" t="s">
        <v>270</v>
      </c>
      <c r="C107" s="254" t="s">
        <v>271</v>
      </c>
      <c r="D107" s="236" t="s">
        <v>165</v>
      </c>
      <c r="E107" s="237">
        <v>10.025</v>
      </c>
      <c r="F107" s="238"/>
      <c r="G107" s="239">
        <f>ROUND(E107*F107,2)</f>
        <v>0</v>
      </c>
      <c r="H107" s="238"/>
      <c r="I107" s="239">
        <f>ROUND(E107*H107,2)</f>
        <v>0</v>
      </c>
      <c r="J107" s="238"/>
      <c r="K107" s="239">
        <f>ROUND(E107*J107,2)</f>
        <v>0</v>
      </c>
      <c r="L107" s="239">
        <v>21</v>
      </c>
      <c r="M107" s="239">
        <f>G107*(1+L107/100)</f>
        <v>0</v>
      </c>
      <c r="N107" s="239">
        <v>1.5970000000000002E-2</v>
      </c>
      <c r="O107" s="239">
        <f>ROUND(E107*N107,2)</f>
        <v>0.16</v>
      </c>
      <c r="P107" s="239">
        <v>0</v>
      </c>
      <c r="Q107" s="239">
        <f>ROUND(E107*P107,2)</f>
        <v>0</v>
      </c>
      <c r="R107" s="239" t="s">
        <v>272</v>
      </c>
      <c r="S107" s="239" t="s">
        <v>114</v>
      </c>
      <c r="T107" s="240" t="s">
        <v>114</v>
      </c>
      <c r="U107" s="224">
        <v>0.441</v>
      </c>
      <c r="V107" s="224">
        <f>ROUND(E107*U107,2)</f>
        <v>4.42</v>
      </c>
      <c r="W107" s="224"/>
      <c r="X107" s="224" t="s">
        <v>115</v>
      </c>
      <c r="Y107" s="215"/>
      <c r="Z107" s="215"/>
      <c r="AA107" s="215"/>
      <c r="AB107" s="215"/>
      <c r="AC107" s="215"/>
      <c r="AD107" s="215"/>
      <c r="AE107" s="215"/>
      <c r="AF107" s="215"/>
      <c r="AG107" s="215" t="s">
        <v>123</v>
      </c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outlineLevel="1">
      <c r="A108" s="222"/>
      <c r="B108" s="223"/>
      <c r="C108" s="256" t="s">
        <v>273</v>
      </c>
      <c r="D108" s="225"/>
      <c r="E108" s="226">
        <v>10.025</v>
      </c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15"/>
      <c r="Z108" s="215"/>
      <c r="AA108" s="215"/>
      <c r="AB108" s="215"/>
      <c r="AC108" s="215"/>
      <c r="AD108" s="215"/>
      <c r="AE108" s="215"/>
      <c r="AF108" s="215"/>
      <c r="AG108" s="215" t="s">
        <v>120</v>
      </c>
      <c r="AH108" s="215">
        <v>0</v>
      </c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1">
      <c r="A109" s="234">
        <v>42</v>
      </c>
      <c r="B109" s="235" t="s">
        <v>274</v>
      </c>
      <c r="C109" s="254" t="s">
        <v>275</v>
      </c>
      <c r="D109" s="236" t="s">
        <v>112</v>
      </c>
      <c r="E109" s="237">
        <v>11.0275</v>
      </c>
      <c r="F109" s="238"/>
      <c r="G109" s="239">
        <f>ROUND(E109*F109,2)</f>
        <v>0</v>
      </c>
      <c r="H109" s="238"/>
      <c r="I109" s="239">
        <f>ROUND(E109*H109,2)</f>
        <v>0</v>
      </c>
      <c r="J109" s="238"/>
      <c r="K109" s="239">
        <f>ROUND(E109*J109,2)</f>
        <v>0</v>
      </c>
      <c r="L109" s="239">
        <v>21</v>
      </c>
      <c r="M109" s="239">
        <f>G109*(1+L109/100)</f>
        <v>0</v>
      </c>
      <c r="N109" s="239">
        <v>2.9000000000000001E-2</v>
      </c>
      <c r="O109" s="239">
        <f>ROUND(E109*N109,2)</f>
        <v>0.32</v>
      </c>
      <c r="P109" s="239">
        <v>0</v>
      </c>
      <c r="Q109" s="239">
        <f>ROUND(E109*P109,2)</f>
        <v>0</v>
      </c>
      <c r="R109" s="239"/>
      <c r="S109" s="239" t="s">
        <v>201</v>
      </c>
      <c r="T109" s="240" t="s">
        <v>114</v>
      </c>
      <c r="U109" s="224">
        <v>0</v>
      </c>
      <c r="V109" s="224">
        <f>ROUND(E109*U109,2)</f>
        <v>0</v>
      </c>
      <c r="W109" s="224"/>
      <c r="X109" s="224" t="s">
        <v>193</v>
      </c>
      <c r="Y109" s="215"/>
      <c r="Z109" s="215"/>
      <c r="AA109" s="215"/>
      <c r="AB109" s="215"/>
      <c r="AC109" s="215"/>
      <c r="AD109" s="215"/>
      <c r="AE109" s="215"/>
      <c r="AF109" s="215"/>
      <c r="AG109" s="215" t="s">
        <v>194</v>
      </c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1">
      <c r="A110" s="222"/>
      <c r="B110" s="223"/>
      <c r="C110" s="256" t="s">
        <v>276</v>
      </c>
      <c r="D110" s="225"/>
      <c r="E110" s="226">
        <v>11.0275</v>
      </c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15"/>
      <c r="Z110" s="215"/>
      <c r="AA110" s="215"/>
      <c r="AB110" s="215"/>
      <c r="AC110" s="215"/>
      <c r="AD110" s="215"/>
      <c r="AE110" s="215"/>
      <c r="AF110" s="215"/>
      <c r="AG110" s="215" t="s">
        <v>120</v>
      </c>
      <c r="AH110" s="215">
        <v>0</v>
      </c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ht="22.5" outlineLevel="1">
      <c r="A111" s="234">
        <v>43</v>
      </c>
      <c r="B111" s="235" t="s">
        <v>277</v>
      </c>
      <c r="C111" s="254" t="s">
        <v>278</v>
      </c>
      <c r="D111" s="236" t="s">
        <v>149</v>
      </c>
      <c r="E111" s="237">
        <v>0.47989999999999999</v>
      </c>
      <c r="F111" s="238"/>
      <c r="G111" s="239">
        <f>ROUND(E111*F111,2)</f>
        <v>0</v>
      </c>
      <c r="H111" s="238"/>
      <c r="I111" s="239">
        <f>ROUND(E111*H111,2)</f>
        <v>0</v>
      </c>
      <c r="J111" s="238"/>
      <c r="K111" s="239">
        <f>ROUND(E111*J111,2)</f>
        <v>0</v>
      </c>
      <c r="L111" s="239">
        <v>21</v>
      </c>
      <c r="M111" s="239">
        <f>G111*(1+L111/100)</f>
        <v>0</v>
      </c>
      <c r="N111" s="239">
        <v>0</v>
      </c>
      <c r="O111" s="239">
        <f>ROUND(E111*N111,2)</f>
        <v>0</v>
      </c>
      <c r="P111" s="239">
        <v>0</v>
      </c>
      <c r="Q111" s="239">
        <f>ROUND(E111*P111,2)</f>
        <v>0</v>
      </c>
      <c r="R111" s="239" t="s">
        <v>272</v>
      </c>
      <c r="S111" s="239" t="s">
        <v>114</v>
      </c>
      <c r="T111" s="240" t="s">
        <v>114</v>
      </c>
      <c r="U111" s="224">
        <v>1.67</v>
      </c>
      <c r="V111" s="224">
        <f>ROUND(E111*U111,2)</f>
        <v>0.8</v>
      </c>
      <c r="W111" s="224"/>
      <c r="X111" s="224" t="s">
        <v>264</v>
      </c>
      <c r="Y111" s="215"/>
      <c r="Z111" s="215"/>
      <c r="AA111" s="215"/>
      <c r="AB111" s="215"/>
      <c r="AC111" s="215"/>
      <c r="AD111" s="215"/>
      <c r="AE111" s="215"/>
      <c r="AF111" s="215"/>
      <c r="AG111" s="215" t="s">
        <v>265</v>
      </c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outlineLevel="1">
      <c r="A112" s="222"/>
      <c r="B112" s="223"/>
      <c r="C112" s="255" t="s">
        <v>279</v>
      </c>
      <c r="D112" s="241"/>
      <c r="E112" s="241"/>
      <c r="F112" s="241"/>
      <c r="G112" s="241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15"/>
      <c r="Z112" s="215"/>
      <c r="AA112" s="215"/>
      <c r="AB112" s="215"/>
      <c r="AC112" s="215"/>
      <c r="AD112" s="215"/>
      <c r="AE112" s="215"/>
      <c r="AF112" s="215"/>
      <c r="AG112" s="215" t="s">
        <v>118</v>
      </c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>
      <c r="A113" s="228" t="s">
        <v>108</v>
      </c>
      <c r="B113" s="229" t="s">
        <v>77</v>
      </c>
      <c r="C113" s="253" t="s">
        <v>78</v>
      </c>
      <c r="D113" s="230"/>
      <c r="E113" s="231"/>
      <c r="F113" s="232"/>
      <c r="G113" s="232">
        <f>SUMIF(AG114:AG117,"&lt;&gt;NOR",G114:G117)</f>
        <v>0</v>
      </c>
      <c r="H113" s="232"/>
      <c r="I113" s="232">
        <f>SUM(I114:I117)</f>
        <v>0</v>
      </c>
      <c r="J113" s="232"/>
      <c r="K113" s="232">
        <f>SUM(K114:K117)</f>
        <v>0</v>
      </c>
      <c r="L113" s="232"/>
      <c r="M113" s="232">
        <f>SUM(M114:M117)</f>
        <v>0</v>
      </c>
      <c r="N113" s="232"/>
      <c r="O113" s="232">
        <f>SUM(O114:O117)</f>
        <v>0</v>
      </c>
      <c r="P113" s="232"/>
      <c r="Q113" s="232">
        <f>SUM(Q114:Q117)</f>
        <v>0</v>
      </c>
      <c r="R113" s="232"/>
      <c r="S113" s="232"/>
      <c r="T113" s="233"/>
      <c r="U113" s="227"/>
      <c r="V113" s="227">
        <f>SUM(V114:V117)</f>
        <v>13.94</v>
      </c>
      <c r="W113" s="227"/>
      <c r="X113" s="227"/>
      <c r="AG113" t="s">
        <v>109</v>
      </c>
    </row>
    <row r="114" spans="1:60" outlineLevel="1">
      <c r="A114" s="242">
        <v>44</v>
      </c>
      <c r="B114" s="243" t="s">
        <v>280</v>
      </c>
      <c r="C114" s="257" t="s">
        <v>281</v>
      </c>
      <c r="D114" s="244" t="s">
        <v>149</v>
      </c>
      <c r="E114" s="245">
        <v>28.442150000000002</v>
      </c>
      <c r="F114" s="246"/>
      <c r="G114" s="247">
        <f>ROUND(E114*F114,2)</f>
        <v>0</v>
      </c>
      <c r="H114" s="246"/>
      <c r="I114" s="247">
        <f>ROUND(E114*H114,2)</f>
        <v>0</v>
      </c>
      <c r="J114" s="246"/>
      <c r="K114" s="247">
        <f>ROUND(E114*J114,2)</f>
        <v>0</v>
      </c>
      <c r="L114" s="247">
        <v>21</v>
      </c>
      <c r="M114" s="247">
        <f>G114*(1+L114/100)</f>
        <v>0</v>
      </c>
      <c r="N114" s="247">
        <v>0</v>
      </c>
      <c r="O114" s="247">
        <f>ROUND(E114*N114,2)</f>
        <v>0</v>
      </c>
      <c r="P114" s="247">
        <v>0</v>
      </c>
      <c r="Q114" s="247">
        <f>ROUND(E114*P114,2)</f>
        <v>0</v>
      </c>
      <c r="R114" s="247" t="s">
        <v>231</v>
      </c>
      <c r="S114" s="247" t="s">
        <v>114</v>
      </c>
      <c r="T114" s="248" t="s">
        <v>114</v>
      </c>
      <c r="U114" s="224">
        <v>0</v>
      </c>
      <c r="V114" s="224">
        <f>ROUND(E114*U114,2)</f>
        <v>0</v>
      </c>
      <c r="W114" s="224"/>
      <c r="X114" s="224" t="s">
        <v>282</v>
      </c>
      <c r="Y114" s="215"/>
      <c r="Z114" s="215"/>
      <c r="AA114" s="215"/>
      <c r="AB114" s="215"/>
      <c r="AC114" s="215"/>
      <c r="AD114" s="215"/>
      <c r="AE114" s="215"/>
      <c r="AF114" s="215"/>
      <c r="AG114" s="215" t="s">
        <v>283</v>
      </c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1">
      <c r="A115" s="234">
        <v>45</v>
      </c>
      <c r="B115" s="235" t="s">
        <v>284</v>
      </c>
      <c r="C115" s="254" t="s">
        <v>285</v>
      </c>
      <c r="D115" s="236" t="s">
        <v>149</v>
      </c>
      <c r="E115" s="237">
        <v>28.442150000000002</v>
      </c>
      <c r="F115" s="238"/>
      <c r="G115" s="239">
        <f>ROUND(E115*F115,2)</f>
        <v>0</v>
      </c>
      <c r="H115" s="238"/>
      <c r="I115" s="239">
        <f>ROUND(E115*H115,2)</f>
        <v>0</v>
      </c>
      <c r="J115" s="238"/>
      <c r="K115" s="239">
        <f>ROUND(E115*J115,2)</f>
        <v>0</v>
      </c>
      <c r="L115" s="239">
        <v>21</v>
      </c>
      <c r="M115" s="239">
        <f>G115*(1+L115/100)</f>
        <v>0</v>
      </c>
      <c r="N115" s="239">
        <v>0</v>
      </c>
      <c r="O115" s="239">
        <f>ROUND(E115*N115,2)</f>
        <v>0</v>
      </c>
      <c r="P115" s="239">
        <v>0</v>
      </c>
      <c r="Q115" s="239">
        <f>ROUND(E115*P115,2)</f>
        <v>0</v>
      </c>
      <c r="R115" s="239"/>
      <c r="S115" s="239" t="s">
        <v>114</v>
      </c>
      <c r="T115" s="240" t="s">
        <v>114</v>
      </c>
      <c r="U115" s="224">
        <v>0.49</v>
      </c>
      <c r="V115" s="224">
        <f>ROUND(E115*U115,2)</f>
        <v>13.94</v>
      </c>
      <c r="W115" s="224"/>
      <c r="X115" s="224" t="s">
        <v>282</v>
      </c>
      <c r="Y115" s="215"/>
      <c r="Z115" s="215"/>
      <c r="AA115" s="215"/>
      <c r="AB115" s="215"/>
      <c r="AC115" s="215"/>
      <c r="AD115" s="215"/>
      <c r="AE115" s="215"/>
      <c r="AF115" s="215"/>
      <c r="AG115" s="215" t="s">
        <v>283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1">
      <c r="A116" s="222"/>
      <c r="B116" s="223"/>
      <c r="C116" s="259" t="s">
        <v>286</v>
      </c>
      <c r="D116" s="251"/>
      <c r="E116" s="251"/>
      <c r="F116" s="251"/>
      <c r="G116" s="251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15"/>
      <c r="Z116" s="215"/>
      <c r="AA116" s="215"/>
      <c r="AB116" s="215"/>
      <c r="AC116" s="215"/>
      <c r="AD116" s="215"/>
      <c r="AE116" s="215"/>
      <c r="AF116" s="215"/>
      <c r="AG116" s="215" t="s">
        <v>134</v>
      </c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outlineLevel="1">
      <c r="A117" s="234">
        <v>46</v>
      </c>
      <c r="B117" s="235" t="s">
        <v>287</v>
      </c>
      <c r="C117" s="254" t="s">
        <v>288</v>
      </c>
      <c r="D117" s="236" t="s">
        <v>149</v>
      </c>
      <c r="E117" s="237">
        <v>426.63231000000002</v>
      </c>
      <c r="F117" s="238"/>
      <c r="G117" s="239">
        <f>ROUND(E117*F117,2)</f>
        <v>0</v>
      </c>
      <c r="H117" s="238"/>
      <c r="I117" s="239">
        <f>ROUND(E117*H117,2)</f>
        <v>0</v>
      </c>
      <c r="J117" s="238"/>
      <c r="K117" s="239">
        <f>ROUND(E117*J117,2)</f>
        <v>0</v>
      </c>
      <c r="L117" s="239">
        <v>21</v>
      </c>
      <c r="M117" s="239">
        <f>G117*(1+L117/100)</f>
        <v>0</v>
      </c>
      <c r="N117" s="239">
        <v>0</v>
      </c>
      <c r="O117" s="239">
        <f>ROUND(E117*N117,2)</f>
        <v>0</v>
      </c>
      <c r="P117" s="239">
        <v>0</v>
      </c>
      <c r="Q117" s="239">
        <f>ROUND(E117*P117,2)</f>
        <v>0</v>
      </c>
      <c r="R117" s="239"/>
      <c r="S117" s="239" t="s">
        <v>114</v>
      </c>
      <c r="T117" s="240" t="s">
        <v>114</v>
      </c>
      <c r="U117" s="224">
        <v>0</v>
      </c>
      <c r="V117" s="224">
        <f>ROUND(E117*U117,2)</f>
        <v>0</v>
      </c>
      <c r="W117" s="224"/>
      <c r="X117" s="224" t="s">
        <v>282</v>
      </c>
      <c r="Y117" s="215"/>
      <c r="Z117" s="215"/>
      <c r="AA117" s="215"/>
      <c r="AB117" s="215"/>
      <c r="AC117" s="215"/>
      <c r="AD117" s="215"/>
      <c r="AE117" s="215"/>
      <c r="AF117" s="215"/>
      <c r="AG117" s="215" t="s">
        <v>283</v>
      </c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>
      <c r="A118" s="3"/>
      <c r="B118" s="4"/>
      <c r="C118" s="260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AE118">
        <v>15</v>
      </c>
      <c r="AF118">
        <v>21</v>
      </c>
      <c r="AG118" t="s">
        <v>95</v>
      </c>
    </row>
    <row r="119" spans="1:60">
      <c r="A119" s="218"/>
      <c r="B119" s="219" t="s">
        <v>29</v>
      </c>
      <c r="C119" s="261"/>
      <c r="D119" s="220"/>
      <c r="E119" s="221"/>
      <c r="F119" s="221"/>
      <c r="G119" s="252">
        <f>G8+G19+G32+G44+G48+G65+G70+G77+G100+G103+G106+G113</f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AE119">
        <f>SUMIF(L7:L117,AE118,G7:G117)</f>
        <v>0</v>
      </c>
      <c r="AF119">
        <f>SUMIF(L7:L117,AF118,G7:G117)</f>
        <v>0</v>
      </c>
      <c r="AG119" t="s">
        <v>289</v>
      </c>
    </row>
    <row r="120" spans="1:60">
      <c r="C120" s="262"/>
      <c r="D120" s="10"/>
      <c r="AG120" t="s">
        <v>290</v>
      </c>
    </row>
    <row r="121" spans="1:60">
      <c r="D121" s="10"/>
    </row>
    <row r="122" spans="1:60">
      <c r="D122" s="10"/>
    </row>
    <row r="123" spans="1:60">
      <c r="D123" s="10"/>
    </row>
    <row r="124" spans="1:60">
      <c r="D124" s="10"/>
    </row>
    <row r="125" spans="1:60">
      <c r="D125" s="10"/>
    </row>
    <row r="126" spans="1:60">
      <c r="D126" s="10"/>
    </row>
    <row r="127" spans="1:60">
      <c r="D127" s="10"/>
    </row>
    <row r="128" spans="1:60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918B" sheet="1"/>
  <mergeCells count="28">
    <mergeCell ref="C96:G96"/>
    <mergeCell ref="C102:G102"/>
    <mergeCell ref="C112:G112"/>
    <mergeCell ref="C116:G116"/>
    <mergeCell ref="C52:G52"/>
    <mergeCell ref="C56:G56"/>
    <mergeCell ref="C67:G67"/>
    <mergeCell ref="C79:G79"/>
    <mergeCell ref="C82:G82"/>
    <mergeCell ref="C91:G91"/>
    <mergeCell ref="C34:G34"/>
    <mergeCell ref="C37:G37"/>
    <mergeCell ref="C40:G40"/>
    <mergeCell ref="C43:G43"/>
    <mergeCell ref="C46:G46"/>
    <mergeCell ref="C50:G50"/>
    <mergeCell ref="C17:G17"/>
    <mergeCell ref="C18:G18"/>
    <mergeCell ref="C21:G21"/>
    <mergeCell ref="C24:G24"/>
    <mergeCell ref="C27:G27"/>
    <mergeCell ref="C28:G28"/>
    <mergeCell ref="A1:G1"/>
    <mergeCell ref="C2:G2"/>
    <mergeCell ref="C3:G3"/>
    <mergeCell ref="C4:G4"/>
    <mergeCell ref="C10:G10"/>
    <mergeCell ref="C14:G14"/>
  </mergeCells>
  <pageMargins left="0.59055118110236227" right="0.19685039370078741" top="0.78740157480314965" bottom="0.78740157480314965" header="0.31496062992125984" footer="0.31496062992125984"/>
  <pageSetup paperSize="9" orientation="landscape" r:id="rId1"/>
  <headerFooter>
    <oddFooter>Stránka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2 Pol'!Názvy_tisku</vt:lpstr>
      <vt:lpstr>oadresa</vt:lpstr>
      <vt:lpstr>Stavba!Objednatel</vt:lpstr>
      <vt:lpstr>Stavba!Objekt</vt:lpstr>
      <vt:lpstr>'1 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Lagnerová</dc:creator>
  <cp:lastModifiedBy>Marcela Lagnerová</cp:lastModifiedBy>
  <cp:lastPrinted>2020-04-15T19:29:12Z</cp:lastPrinted>
  <dcterms:created xsi:type="dcterms:W3CDTF">2009-04-08T07:15:50Z</dcterms:created>
  <dcterms:modified xsi:type="dcterms:W3CDTF">2020-04-15T19:29:40Z</dcterms:modified>
</cp:coreProperties>
</file>