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4240" windowHeight="1374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Pol'!$A$1:$X$171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9" i="1"/>
  <c r="I57"/>
  <c r="I56"/>
  <c r="I55"/>
  <c r="I53"/>
  <c r="I52"/>
  <c r="G9" i="12"/>
  <c r="M9" s="1"/>
  <c r="M8" s="1"/>
  <c r="I9"/>
  <c r="I8" s="1"/>
  <c r="K9"/>
  <c r="K8" s="1"/>
  <c r="O9"/>
  <c r="O8" s="1"/>
  <c r="Q9"/>
  <c r="Q8" s="1"/>
  <c r="V9"/>
  <c r="V8" s="1"/>
  <c r="G12"/>
  <c r="I12"/>
  <c r="I11" s="1"/>
  <c r="K12"/>
  <c r="M12"/>
  <c r="O12"/>
  <c r="Q12"/>
  <c r="Q11" s="1"/>
  <c r="V12"/>
  <c r="G17"/>
  <c r="M17" s="1"/>
  <c r="I17"/>
  <c r="K17"/>
  <c r="K11" s="1"/>
  <c r="O17"/>
  <c r="O11" s="1"/>
  <c r="Q17"/>
  <c r="V17"/>
  <c r="V11" s="1"/>
  <c r="G20"/>
  <c r="M20" s="1"/>
  <c r="I20"/>
  <c r="K20"/>
  <c r="O20"/>
  <c r="Q20"/>
  <c r="V20"/>
  <c r="G22"/>
  <c r="M22" s="1"/>
  <c r="I22"/>
  <c r="K22"/>
  <c r="O22"/>
  <c r="Q22"/>
  <c r="V22"/>
  <c r="G24"/>
  <c r="I24"/>
  <c r="K24"/>
  <c r="M24"/>
  <c r="O24"/>
  <c r="Q24"/>
  <c r="V24"/>
  <c r="G26"/>
  <c r="M26" s="1"/>
  <c r="I26"/>
  <c r="K26"/>
  <c r="O26"/>
  <c r="Q26"/>
  <c r="V26"/>
  <c r="I28"/>
  <c r="Q28"/>
  <c r="G29"/>
  <c r="G28" s="1"/>
  <c r="I29"/>
  <c r="K29"/>
  <c r="K28" s="1"/>
  <c r="O29"/>
  <c r="O28" s="1"/>
  <c r="Q29"/>
  <c r="V29"/>
  <c r="V28" s="1"/>
  <c r="I32"/>
  <c r="Q32"/>
  <c r="G33"/>
  <c r="G32" s="1"/>
  <c r="I33"/>
  <c r="K33"/>
  <c r="K32" s="1"/>
  <c r="O33"/>
  <c r="O32" s="1"/>
  <c r="Q33"/>
  <c r="V33"/>
  <c r="V32" s="1"/>
  <c r="I36"/>
  <c r="Q36"/>
  <c r="G37"/>
  <c r="G36" s="1"/>
  <c r="I54" i="1" s="1"/>
  <c r="I37" i="12"/>
  <c r="K37"/>
  <c r="K36" s="1"/>
  <c r="O37"/>
  <c r="O36" s="1"/>
  <c r="Q37"/>
  <c r="V37"/>
  <c r="V36" s="1"/>
  <c r="G40"/>
  <c r="G39" s="1"/>
  <c r="I40"/>
  <c r="K40"/>
  <c r="K39" s="1"/>
  <c r="O40"/>
  <c r="O39" s="1"/>
  <c r="Q40"/>
  <c r="V40"/>
  <c r="V39" s="1"/>
  <c r="G42"/>
  <c r="I42"/>
  <c r="I39" s="1"/>
  <c r="K42"/>
  <c r="M42"/>
  <c r="O42"/>
  <c r="Q42"/>
  <c r="Q39" s="1"/>
  <c r="V42"/>
  <c r="G44"/>
  <c r="M44" s="1"/>
  <c r="I44"/>
  <c r="K44"/>
  <c r="O44"/>
  <c r="Q44"/>
  <c r="V44"/>
  <c r="G46"/>
  <c r="I46"/>
  <c r="K46"/>
  <c r="M46"/>
  <c r="O46"/>
  <c r="Q46"/>
  <c r="V46"/>
  <c r="G48"/>
  <c r="M48" s="1"/>
  <c r="I48"/>
  <c r="K48"/>
  <c r="O48"/>
  <c r="Q48"/>
  <c r="V48"/>
  <c r="G50"/>
  <c r="I50"/>
  <c r="K50"/>
  <c r="M50"/>
  <c r="O50"/>
  <c r="Q50"/>
  <c r="V50"/>
  <c r="G52"/>
  <c r="I52"/>
  <c r="K52"/>
  <c r="M52"/>
  <c r="O52"/>
  <c r="Q52"/>
  <c r="V52"/>
  <c r="G54"/>
  <c r="I54"/>
  <c r="K54"/>
  <c r="M54"/>
  <c r="O54"/>
  <c r="Q54"/>
  <c r="V54"/>
  <c r="G58"/>
  <c r="I58"/>
  <c r="I57" s="1"/>
  <c r="K58"/>
  <c r="M58"/>
  <c r="O58"/>
  <c r="Q58"/>
  <c r="Q57" s="1"/>
  <c r="V58"/>
  <c r="G61"/>
  <c r="M61" s="1"/>
  <c r="I61"/>
  <c r="K61"/>
  <c r="K57" s="1"/>
  <c r="O61"/>
  <c r="O57" s="1"/>
  <c r="Q61"/>
  <c r="V61"/>
  <c r="V57" s="1"/>
  <c r="G65"/>
  <c r="I65"/>
  <c r="K65"/>
  <c r="M65"/>
  <c r="O65"/>
  <c r="Q65"/>
  <c r="V65"/>
  <c r="G68"/>
  <c r="M68" s="1"/>
  <c r="I68"/>
  <c r="K68"/>
  <c r="O68"/>
  <c r="Q68"/>
  <c r="V68"/>
  <c r="G71"/>
  <c r="I71"/>
  <c r="K71"/>
  <c r="M71"/>
  <c r="O71"/>
  <c r="Q71"/>
  <c r="V71"/>
  <c r="G74"/>
  <c r="M74" s="1"/>
  <c r="I74"/>
  <c r="K74"/>
  <c r="O74"/>
  <c r="Q74"/>
  <c r="V74"/>
  <c r="G77"/>
  <c r="I77"/>
  <c r="K77"/>
  <c r="M77"/>
  <c r="O77"/>
  <c r="Q77"/>
  <c r="V77"/>
  <c r="G81"/>
  <c r="I81"/>
  <c r="K81"/>
  <c r="M81"/>
  <c r="O81"/>
  <c r="Q81"/>
  <c r="V81"/>
  <c r="G86"/>
  <c r="I86"/>
  <c r="K86"/>
  <c r="M86"/>
  <c r="O86"/>
  <c r="Q86"/>
  <c r="V86"/>
  <c r="G88"/>
  <c r="I88"/>
  <c r="K88"/>
  <c r="M88"/>
  <c r="O88"/>
  <c r="Q88"/>
  <c r="V88"/>
  <c r="G92"/>
  <c r="I92"/>
  <c r="K92"/>
  <c r="M92"/>
  <c r="O92"/>
  <c r="Q92"/>
  <c r="V92"/>
  <c r="G94"/>
  <c r="I94"/>
  <c r="K94"/>
  <c r="M94"/>
  <c r="O94"/>
  <c r="Q94"/>
  <c r="V94"/>
  <c r="G98"/>
  <c r="I98"/>
  <c r="K98"/>
  <c r="M98"/>
  <c r="O98"/>
  <c r="Q98"/>
  <c r="V98"/>
  <c r="G100"/>
  <c r="M100" s="1"/>
  <c r="I100"/>
  <c r="K100"/>
  <c r="O100"/>
  <c r="Q100"/>
  <c r="V100"/>
  <c r="G102"/>
  <c r="I102"/>
  <c r="K102"/>
  <c r="M102"/>
  <c r="O102"/>
  <c r="Q102"/>
  <c r="V102"/>
  <c r="G104"/>
  <c r="I104"/>
  <c r="K104"/>
  <c r="M104"/>
  <c r="O104"/>
  <c r="Q104"/>
  <c r="V104"/>
  <c r="G106"/>
  <c r="I106"/>
  <c r="K106"/>
  <c r="M106"/>
  <c r="O106"/>
  <c r="Q106"/>
  <c r="V106"/>
  <c r="G108"/>
  <c r="I108"/>
  <c r="K108"/>
  <c r="M108"/>
  <c r="O108"/>
  <c r="Q108"/>
  <c r="V108"/>
  <c r="G110"/>
  <c r="I110"/>
  <c r="K110"/>
  <c r="M110"/>
  <c r="O110"/>
  <c r="Q110"/>
  <c r="V110"/>
  <c r="G112"/>
  <c r="I112"/>
  <c r="K112"/>
  <c r="M112"/>
  <c r="O112"/>
  <c r="Q112"/>
  <c r="V112"/>
  <c r="G114"/>
  <c r="I114"/>
  <c r="K114"/>
  <c r="M114"/>
  <c r="O114"/>
  <c r="Q114"/>
  <c r="V114"/>
  <c r="G116"/>
  <c r="I116"/>
  <c r="K116"/>
  <c r="M116"/>
  <c r="O116"/>
  <c r="Q116"/>
  <c r="V116"/>
  <c r="G119"/>
  <c r="I119"/>
  <c r="K119"/>
  <c r="M119"/>
  <c r="O119"/>
  <c r="Q119"/>
  <c r="V119"/>
  <c r="G122"/>
  <c r="I122"/>
  <c r="K122"/>
  <c r="M122"/>
  <c r="O122"/>
  <c r="Q122"/>
  <c r="V122"/>
  <c r="G126"/>
  <c r="G125" s="1"/>
  <c r="I126"/>
  <c r="I125" s="1"/>
  <c r="K126"/>
  <c r="K125" s="1"/>
  <c r="M126"/>
  <c r="M125" s="1"/>
  <c r="O126"/>
  <c r="O125" s="1"/>
  <c r="Q126"/>
  <c r="Q125" s="1"/>
  <c r="V126"/>
  <c r="V125" s="1"/>
  <c r="G129"/>
  <c r="I129"/>
  <c r="K129"/>
  <c r="M129"/>
  <c r="O129"/>
  <c r="Q129"/>
  <c r="V129"/>
  <c r="G133"/>
  <c r="G132" s="1"/>
  <c r="I58" i="1" s="1"/>
  <c r="I133" i="12"/>
  <c r="I132" s="1"/>
  <c r="K133"/>
  <c r="K132" s="1"/>
  <c r="O133"/>
  <c r="O132" s="1"/>
  <c r="Q133"/>
  <c r="Q132" s="1"/>
  <c r="V133"/>
  <c r="V132" s="1"/>
  <c r="G135"/>
  <c r="I135"/>
  <c r="K135"/>
  <c r="M135"/>
  <c r="O135"/>
  <c r="Q135"/>
  <c r="V135"/>
  <c r="G137"/>
  <c r="I137"/>
  <c r="K137"/>
  <c r="M137"/>
  <c r="O137"/>
  <c r="Q137"/>
  <c r="V137"/>
  <c r="G139"/>
  <c r="I139"/>
  <c r="K139"/>
  <c r="M139"/>
  <c r="O139"/>
  <c r="Q139"/>
  <c r="V139"/>
  <c r="G141"/>
  <c r="I141"/>
  <c r="K141"/>
  <c r="M141"/>
  <c r="O141"/>
  <c r="Q141"/>
  <c r="V141"/>
  <c r="G143"/>
  <c r="I143"/>
  <c r="K143"/>
  <c r="M143"/>
  <c r="O143"/>
  <c r="Q143"/>
  <c r="V143"/>
  <c r="G147"/>
  <c r="G146" s="1"/>
  <c r="I147"/>
  <c r="I146" s="1"/>
  <c r="K147"/>
  <c r="K146" s="1"/>
  <c r="M147"/>
  <c r="M146" s="1"/>
  <c r="O147"/>
  <c r="O146" s="1"/>
  <c r="Q147"/>
  <c r="Q146" s="1"/>
  <c r="V147"/>
  <c r="V146" s="1"/>
  <c r="K152"/>
  <c r="O152"/>
  <c r="V152"/>
  <c r="G153"/>
  <c r="M153" s="1"/>
  <c r="M152" s="1"/>
  <c r="I153"/>
  <c r="I152" s="1"/>
  <c r="K153"/>
  <c r="O153"/>
  <c r="Q153"/>
  <c r="Q152" s="1"/>
  <c r="V153"/>
  <c r="G156"/>
  <c r="M156" s="1"/>
  <c r="I156"/>
  <c r="I155" s="1"/>
  <c r="K156"/>
  <c r="O156"/>
  <c r="Q156"/>
  <c r="Q155" s="1"/>
  <c r="V156"/>
  <c r="G159"/>
  <c r="G155" s="1"/>
  <c r="I61" i="1" s="1"/>
  <c r="I159" i="12"/>
  <c r="K159"/>
  <c r="K155" s="1"/>
  <c r="O159"/>
  <c r="O155" s="1"/>
  <c r="Q159"/>
  <c r="V159"/>
  <c r="V155" s="1"/>
  <c r="G162"/>
  <c r="I162"/>
  <c r="K162"/>
  <c r="M162"/>
  <c r="O162"/>
  <c r="Q162"/>
  <c r="V162"/>
  <c r="G165"/>
  <c r="M165" s="1"/>
  <c r="I165"/>
  <c r="K165"/>
  <c r="O165"/>
  <c r="Q165"/>
  <c r="V165"/>
  <c r="G167"/>
  <c r="I167"/>
  <c r="K167"/>
  <c r="M167"/>
  <c r="O167"/>
  <c r="Q167"/>
  <c r="V167"/>
  <c r="AE170"/>
  <c r="F42" i="1" s="1"/>
  <c r="I20"/>
  <c r="I19"/>
  <c r="H43"/>
  <c r="I40"/>
  <c r="M133" i="12" l="1"/>
  <c r="M132" s="1"/>
  <c r="G8"/>
  <c r="I50" i="1" s="1"/>
  <c r="G152" i="12"/>
  <c r="I60" i="1" s="1"/>
  <c r="I18" s="1"/>
  <c r="AF170" i="12"/>
  <c r="G42" i="1" s="1"/>
  <c r="I42" s="1"/>
  <c r="F39"/>
  <c r="F43" s="1"/>
  <c r="F41"/>
  <c r="I17"/>
  <c r="M155" i="12"/>
  <c r="M57"/>
  <c r="M11"/>
  <c r="M159"/>
  <c r="G57"/>
  <c r="G11"/>
  <c r="M40"/>
  <c r="M39" s="1"/>
  <c r="M37"/>
  <c r="M36" s="1"/>
  <c r="M33"/>
  <c r="M32" s="1"/>
  <c r="M29"/>
  <c r="M28" s="1"/>
  <c r="J28" i="1"/>
  <c r="J26"/>
  <c r="G38"/>
  <c r="F38"/>
  <c r="J23"/>
  <c r="J24"/>
  <c r="J25"/>
  <c r="J27"/>
  <c r="E24"/>
  <c r="G24"/>
  <c r="E26"/>
  <c r="G26"/>
  <c r="G39" l="1"/>
  <c r="G43" s="1"/>
  <c r="G41"/>
  <c r="I41" s="1"/>
  <c r="I51"/>
  <c r="G170" i="12"/>
  <c r="I39" i="1" l="1"/>
  <c r="I43" s="1"/>
  <c r="I62"/>
  <c r="I16"/>
  <c r="I21" s="1"/>
  <c r="G23" l="1"/>
  <c r="A27" s="1"/>
  <c r="J42"/>
  <c r="J39"/>
  <c r="J43" s="1"/>
  <c r="J40"/>
  <c r="J41"/>
  <c r="J61"/>
  <c r="J50"/>
  <c r="J52"/>
  <c r="J60"/>
  <c r="J51"/>
  <c r="J55"/>
  <c r="J59"/>
  <c r="J54"/>
  <c r="J58"/>
  <c r="J56"/>
  <c r="J53"/>
  <c r="J57"/>
  <c r="A28" l="1"/>
  <c r="G28"/>
  <c r="G27" s="1"/>
  <c r="G29" s="1"/>
  <c r="J62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Marcela Lagnerová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<sst xmlns="http://schemas.openxmlformats.org/spreadsheetml/2006/main" count="783" uniqueCount="288">
  <si>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</si>
  <si>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</si>
  <si>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</si>
  <si>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</si>
  <si>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</si>
  <si>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</si>
  <si>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</si>
  <si>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</si>
  <si>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</si>
  <si>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</si>
  <si>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</si>
  <si>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</si>
  <si>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</si>
  <si>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</si>
  <si>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</si>
  <si>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</si>
  <si>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</si>
  <si>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</si>
  <si>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</si>
  <si>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</si>
  <si>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</si>
  <si>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</si>
  <si>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</si>
  <si>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</si>
  <si>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</si>
  <si>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</si>
  <si>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</si>
  <si>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</si>
  <si>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</si>
  <si>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</si>
  <si>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</si>
  <si>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</si>
  <si>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</si>
  <si>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</si>
  <si>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</si>
  <si>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</si>
  <si>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</si>
  <si>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</si>
  <si>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</si>
  <si>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</si>
  <si>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</si>
  <si>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</si>
  <si>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</si>
  <si>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</si>
  <si>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Výměna střešní krytiny</t>
  </si>
  <si>
    <t>Objekt:</t>
  </si>
  <si>
    <t>Rozpočet:</t>
  </si>
  <si>
    <t>21 005</t>
  </si>
  <si>
    <t>Mariánské Radčice čp. 7 - výměna střešní krytiny</t>
  </si>
  <si>
    <t>Stavba</t>
  </si>
  <si>
    <t>Stavební objekt</t>
  </si>
  <si>
    <t>Celkem za stavbu</t>
  </si>
  <si>
    <t>CZK</t>
  </si>
  <si>
    <t>Rekapitulace dílů</t>
  </si>
  <si>
    <t>Typ dílu</t>
  </si>
  <si>
    <t>4</t>
  </si>
  <si>
    <t>Vodorovné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</si>
  <si>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</si>
  <si>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</si>
  <si>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</si>
  <si>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</si>
  <si>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</si>
  <si>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</si>
  <si>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712</t>
  </si>
  <si>
    <t>Povlakové krytiny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</si>
  <si>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</si>
  <si>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</si>
  <si>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</si>
  <si>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</si>
  <si>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</si>
  <si>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</si>
  <si>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</si>
  <si>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</si>
  <si>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</si>
  <si>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</si>
  <si>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</si>
  <si>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</si>
  <si>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</si>
  <si>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</si>
  <si>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</si>
  <si>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</si>
  <si>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</si>
  <si>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</si>
  <si>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</si>
  <si>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</si>
  <si>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</si>
  <si>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</si>
  <si>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</si>
  <si>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</si>
  <si>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</si>
  <si>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</si>
  <si>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</si>
  <si>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</si>
  <si>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</si>
  <si>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</si>
  <si>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</si>
  <si>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</si>
  <si>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</si>
  <si>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</si>
  <si>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</si>
  <si>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</si>
  <si>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</si>
  <si>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</si>
  <si>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</si>
  <si>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</si>
  <si>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</si>
  <si>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</si>
  <si>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</si>
  <si>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</si>
  <si>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</si>
  <si>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416091071RT1</t>
  </si>
  <si>
    <t>kus</t>
  </si>
  <si>
    <t>801-1</t>
  </si>
  <si>
    <t>RTS 21/ I</t>
  </si>
  <si>
    <t>Práce</t>
  </si>
  <si>
    <t>POL1_</t>
  </si>
  <si>
    <t>SPU</t>
  </si>
  <si>
    <t>941941041R00</t>
  </si>
  <si>
    <t>Montáž lešení lehkého pracovního řadového s podlahami šířky od 1,00 do 1,20 m, výšky do 10 m</t>
  </si>
  <si>
    <t>m2</t>
  </si>
  <si>
    <t>800-3</t>
  </si>
  <si>
    <t>POL1_1</t>
  </si>
  <si>
    <t>včetně kotvení</t>
  </si>
  <si>
    <t>SPI</t>
  </si>
  <si>
    <t>Včetně kotvení lešení.</t>
  </si>
  <si>
    <t>POP</t>
  </si>
  <si>
    <t>(23,3+1,2*2)*7,0*2</t>
  </si>
  <si>
    <t>VV</t>
  </si>
  <si>
    <t>941941291R00</t>
  </si>
  <si>
    <t>Montáž lešení lehkého pracovního řadového s podlahami příplatek za každý další i započatý měsíc použití lešení_x000D_
 šířky od 1,00 do 1,20 m a výšky do 10 m</t>
  </si>
  <si>
    <t>941941841R00</t>
  </si>
  <si>
    <t>Demontáž lešení lehkého řadového s podlahami šířky přes 1 do 1,2 m, výšky do 10 m</t>
  </si>
  <si>
    <t>944944011R00</t>
  </si>
  <si>
    <t xml:space="preserve">Montáž ochranné sítě z umělých vláken </t>
  </si>
  <si>
    <t>944944031R00</t>
  </si>
  <si>
    <t>Montáž ochranné sítě příplatek k ceně za každý další i započatý měsíc použití ochranných sítí_x000D_
 z umělých vláken</t>
  </si>
  <si>
    <t>944944081R00</t>
  </si>
  <si>
    <t xml:space="preserve">Demontáž ochranné sítě z umělých vláken </t>
  </si>
  <si>
    <t>963016311R00</t>
  </si>
  <si>
    <t>Demontáž sádrokartonových a sádrovláknitých podhledů podkroví z desek bez minerální izolace, na jednoduché ocelové konstrukci, 1x opláštěné tl. 12,5 mm</t>
  </si>
  <si>
    <t>801-3</t>
  </si>
  <si>
    <t>0,8*1,2*8</t>
  </si>
  <si>
    <t>999281108R00</t>
  </si>
  <si>
    <t xml:space="preserve">Přesun hmot pro opravy a údržbu objektů pro opravy a údržbu dosavadních objektů včetně vnějších plášťů_x000D_
 výšky do 12 m,  </t>
  </si>
  <si>
    <t>t</t>
  </si>
  <si>
    <t>801-4</t>
  </si>
  <si>
    <t>Přesun hmot</t>
  </si>
  <si>
    <t>POL7_</t>
  </si>
  <si>
    <t>oborů 801, 803, 811 a 812</t>
  </si>
  <si>
    <t>712400832RT3</t>
  </si>
  <si>
    <t>Odstranění povlakové krytiny a mechu na střechách šikmých přes 10 do 30° povlakové krytiny dvouvrstvé, z ploch jednotlivě přes 20 m</t>
  </si>
  <si>
    <t>800-711</t>
  </si>
  <si>
    <t>762331921R00</t>
  </si>
  <si>
    <t>Vázané konstrukce krovů vyřezání střešní vazby_x000D_
 průřezové plochy řeziva přes 120 do 224 cm2, délky vyřezané části krovu do 3 m</t>
  </si>
  <si>
    <t>m</t>
  </si>
  <si>
    <t>800-762</t>
  </si>
  <si>
    <t>762332932RT3</t>
  </si>
  <si>
    <t>762342202RT4</t>
  </si>
  <si>
    <t>762342206RT4</t>
  </si>
  <si>
    <t>762341921R00</t>
  </si>
  <si>
    <t>Bednění a laťování střech vyřezání jednotlivých otvorů bez rozebrání krytiny_x000D_
 v bednění z prken tloušťky do 32 mm, plocha otvoru do 1 m2</t>
  </si>
  <si>
    <t>762343931RT2</t>
  </si>
  <si>
    <t>Bednění a laťování střech zabednění jednotlivých otvorů ve střeše včetně dodávky prken tl. 24 mm, plocha otvoru do 1 m2</t>
  </si>
  <si>
    <t>76299009</t>
  </si>
  <si>
    <t>Výšková úprava střešních oken a výlezu</t>
  </si>
  <si>
    <t>kompl</t>
  </si>
  <si>
    <t>Vlastní</t>
  </si>
  <si>
    <t>Indiv</t>
  </si>
  <si>
    <t>998762102R00</t>
  </si>
  <si>
    <t>Přesun hmot pro konstrukce tesařské v objektech výšky do 12 m</t>
  </si>
  <si>
    <t>50 m vodorovně</t>
  </si>
  <si>
    <t>764367291R00</t>
  </si>
  <si>
    <t>800-764</t>
  </si>
  <si>
    <t>(1,2*0,5*4+2,2*1*6)</t>
  </si>
  <si>
    <t>764715111R00</t>
  </si>
  <si>
    <t>s úpravou krytiny u okapů, prostupů a výčnělků</t>
  </si>
  <si>
    <t>včetně okapního plechu, ochranného větracího pásu, spojovacích prostředků a pomocného lešení.</t>
  </si>
  <si>
    <t>764817140R00</t>
  </si>
  <si>
    <t>včetně zhotovení rohů, spojů a dilatací</t>
  </si>
  <si>
    <t>764817175R00</t>
  </si>
  <si>
    <t>764813125R00</t>
  </si>
  <si>
    <t>včetně krycí lišty</t>
  </si>
  <si>
    <t>764813160R00</t>
  </si>
  <si>
    <t>8*4</t>
  </si>
  <si>
    <t>764819212R00</t>
  </si>
  <si>
    <t>včetně kolena, objímky, spojovacího materiálu a zednické výpomoci.</t>
  </si>
  <si>
    <t>8,5*2+8*2+3</t>
  </si>
  <si>
    <t>764815212R00</t>
  </si>
  <si>
    <t>včetně háků, čel, rohů, rovných hrdel a dilatací</t>
  </si>
  <si>
    <t>včetně háku, čela a spojky.</t>
  </si>
  <si>
    <t>23,5*2+4,5</t>
  </si>
  <si>
    <t>764815810R00</t>
  </si>
  <si>
    <t>764719311R00</t>
  </si>
  <si>
    <t>včetně koncovek, těsnění a spojovacích prvků.</t>
  </si>
  <si>
    <t>23,3+15</t>
  </si>
  <si>
    <t>764814760R00</t>
  </si>
  <si>
    <t>764816133R00</t>
  </si>
  <si>
    <t>včetně rohů</t>
  </si>
  <si>
    <t>1,4*2+2*3+4,5</t>
  </si>
  <si>
    <t>764331831R00</t>
  </si>
  <si>
    <t>Demontáž lemování zdí_x000D_
 na střechách s tvrdou krytinou, rš 250 a 330 mm, sklonu přes 30 do 45°</t>
  </si>
  <si>
    <t>764331861R00</t>
  </si>
  <si>
    <t>Demontáž lemování zdí_x000D_
 na střechách s tvrdou krytinou, rš 660 a 750 mm, sklonu přes 30 do 45°</t>
  </si>
  <si>
    <t>764352810R00</t>
  </si>
  <si>
    <t>Demontáž žlabů podokapních půlkruhových rovných, rš 330 mm, sklonu do 30°</t>
  </si>
  <si>
    <t>764362811R00</t>
  </si>
  <si>
    <t>Demontáž střešních otvorů střešních oken a poklopů, na krytině hladké a drážkové, sklonu přes 30 do 45°</t>
  </si>
  <si>
    <t>764410850R00</t>
  </si>
  <si>
    <t>Demontáž oplechování parapetů rš od 100 do 330 mm</t>
  </si>
  <si>
    <t>764430850R00</t>
  </si>
  <si>
    <t>Demontáž oplechování zdí a nadezdívek rš 600 mm</t>
  </si>
  <si>
    <t>764454801R00</t>
  </si>
  <si>
    <t>Demontáž odpadních trub nebo součástí trub kruhových , o průměru 75 a 100 mm</t>
  </si>
  <si>
    <t>764171599</t>
  </si>
  <si>
    <t>Střešní krytina - odvětrání</t>
  </si>
  <si>
    <t>764171899</t>
  </si>
  <si>
    <t>Demontáž kotvení, úprava a nové uchycení odvětrání kanalizace</t>
  </si>
  <si>
    <t>764322709</t>
  </si>
  <si>
    <t>Protisněhová zábrana</t>
  </si>
  <si>
    <t>Dodávka a montáž protisněhového háku a spojovacích prostředků.</t>
  </si>
  <si>
    <t>13851216R</t>
  </si>
  <si>
    <t>SPCM</t>
  </si>
  <si>
    <t>Specifikace</t>
  </si>
  <si>
    <t>POL3_</t>
  </si>
  <si>
    <t>(1,2*4+2,2*6)*1,2</t>
  </si>
  <si>
    <t>998764102R00</t>
  </si>
  <si>
    <t>Přesun hmot pro konstrukce klempířské v objektech výšky do 12 m</t>
  </si>
  <si>
    <t>765799312RN2</t>
  </si>
  <si>
    <t xml:space="preserve">Fólie parotěsné, difúzní a vodotěsné Fólie podstřešní difuzní na bednění,  </t>
  </si>
  <si>
    <t>800-765</t>
  </si>
  <si>
    <t>Dodávka a montáž fólie, spojovací pásky včetně spojovacích prostředků.</t>
  </si>
  <si>
    <t>998765102R00</t>
  </si>
  <si>
    <t>Přesun hmot pro krytiny tvrdé v objektech výšky do 12 m</t>
  </si>
  <si>
    <t>766624042R00</t>
  </si>
  <si>
    <t>Montáž střešních oken rozměru 78/98 - 118 cm</t>
  </si>
  <si>
    <t>800-766</t>
  </si>
  <si>
    <t>766624047R00</t>
  </si>
  <si>
    <t>Montáž střešních oken zateplovací sady</t>
  </si>
  <si>
    <t>766624052R00</t>
  </si>
  <si>
    <t>Montáž střešních oken výlez o rozměru 46/61 cm</t>
  </si>
  <si>
    <t>61140280.AR</t>
  </si>
  <si>
    <t>lemování pro střešní okno lakovaný hliník; střešní krytina profilová; max. výška profilu 120 mm; š. okna 550 mm; h okna 780 mm; sklon střechy 15 až 90 °; manžeta šedá</t>
  </si>
  <si>
    <t>61140283.AR</t>
  </si>
  <si>
    <t>998766102R00</t>
  </si>
  <si>
    <t>Přesun hmot pro konstrukce truhlářské v objektech výšky do 12 m</t>
  </si>
  <si>
    <t>783782205R00</t>
  </si>
  <si>
    <t>Nátěry tesařských konstrukcí ochranné fungicidní+ biocidní (proti plísním, houbám a hmyzu), dvojnásobné</t>
  </si>
  <si>
    <t>800-783</t>
  </si>
  <si>
    <t>protihnilobné, protiplísňové proti ohni a škůdcům</t>
  </si>
  <si>
    <t>včetně montáže, dodávky a demontáže lešení.</t>
  </si>
  <si>
    <t>394+15,6</t>
  </si>
  <si>
    <t>21-1</t>
  </si>
  <si>
    <t>Hromosvod - demontáž, zpětná montáž vč. úprav, úchytů, revize</t>
  </si>
  <si>
    <t>979990107R00</t>
  </si>
  <si>
    <t>Poplatek za skládku směs betonu,cihel a dřeva, skupina 17 01 01, 17 01 02 a 17 02 01 z Katalogu odpadů</t>
  </si>
  <si>
    <t>4,81037-3,94</t>
  </si>
  <si>
    <t>979990121R00</t>
  </si>
  <si>
    <t>Poplatek za skládku suti - asfaltové pásy</t>
  </si>
  <si>
    <t>394*0,01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</si>
  <si>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</si>
  <si>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</si>
  <si>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</si>
  <si>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</si>
  <si>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</si>
  <si>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</si>
  <si>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</si>
  <si>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</si>
  <si>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</si>
  <si>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SUM</t>
  </si>
  <si>
    <t>END</t>
  </si>
  <si>
    <t xml:space="preserve">Opláštění ostění střešního okna, včetně dodávky materiálu  Napojení SDK podhledu na střešní okno. Položka obsahuje přetmelení spár, osazení rohových lišt, včetně jejich přetmelení a vložení siťoviny a následné </t>
  </si>
  <si>
    <t>Vázané konstrukce krovů doplnění části střešní vazby z hranolků, hranolů včetně dodávky impregnovaného řeziva_x000D_
 průřezové plochy přes 120 do 224 cm2, včetně dodávky hranolů 140 x 160 mm</t>
  </si>
  <si>
    <t>Montáž laťování střech o sklonu do 60° při vzdálenost latí do 220 mm, včetně dodávky impegnovaných latí 40/60 mm</t>
  </si>
  <si>
    <t>Montáž kontralatí na vruty, s dodávkou těsnicí pásky pod kontralatě, a dodávkou impegnovaných latí 40 x 60 mm</t>
  </si>
  <si>
    <t>Krytina z lak. Al plechů,SATJAM tl. 0,6mm, na dřevo včetně okapního plechu, ochranného větracího pásu, spojovacích prostředků a pomocného lešení</t>
  </si>
  <si>
    <t>Oplechování  zdí (atik), z lakovaného pozinkovaného plechu, rš 400 mm, dodávka a montáž  v barvě střešní krytiny</t>
  </si>
  <si>
    <t>Oplechování  zdí (atik), z lakovaného pozinkovaného plechu, rš 750 mm, dodávka a montáž v barvě střešní krytiny</t>
  </si>
  <si>
    <t>Střešní otvory z pozinkovaného plechu montáž vč. spojovacích prostředků oplechování vikýře rozvinuté plochy do 6 m2 v barvě střešní krytiny</t>
  </si>
  <si>
    <t>Lemování zdí, z lakovaného pozinkovaného plechu, rš 250 mm, dodávka a montáž v barvě střešní krytiny</t>
  </si>
  <si>
    <t>Lemování na střechách s tvrdou krytinou včetně rohů a ukončení před požární zdí, z lakovaného pozinkovaného plechu, rš 660 mm, dodávka a montáž v barvě střešní krytiny</t>
  </si>
  <si>
    <t>Odpadní trouby kruhové, průměr 100 mm, z lakovaného pozinkovaného plechu,  , dodávka a montáž v barvě střešní krytiny</t>
  </si>
  <si>
    <t>Žlaby podokapní půlkruhové, z lakovaného pozinkovaného plechu, rš 330 mm, dodávka a montáž v barvě střešní krytiny</t>
  </si>
  <si>
    <t>Ostatní prvky ke žlabům a odpadním troubám kotlík žlabový oválného tvaru o rozměru 310/100 mm, z lakovaného pozinkovaného plechu,  , dodávka a montáž v barvě střešní krytiny</t>
  </si>
  <si>
    <t>Ostatní prvky ke střechám hřebenáč, z hliníkového plechu s povrchem z polyesteru, rš 330 mm, dodávka a montáž v barvě střešní krytiny</t>
  </si>
  <si>
    <t>Ostatní prvky ke střechám ventilační nástavec výšky 500 až 1000 mm se stříškou a lemováním na střeše z hladké krytiny, z lakovaného pozinkovaného plechu, průměr 100 mm, dodávka a montáž v barvě střešní krytiny</t>
  </si>
  <si>
    <t>Oplechování parapetů včetně rohů, lepené lepidlem, z lakovaného pozinkovaného plechu, rš 330 mm, dodávka a montáž v barvě střešní krytiny</t>
  </si>
  <si>
    <t>plech ocelový tl. 0,55 mm (vikýř); povrchová úprava oboustranně; v barvě střešní krytiny</t>
  </si>
  <si>
    <t xml:space="preserve">lemování pro střešní okno lakovaný hliník; střešní krytina profilová; max. výška profilu 120 mm; š. okna 780 mm; h okna 1 180 mm; sklon střechy 15 až 90 °; manžeta </t>
  </si>
</sst>
</file>

<file path=xl/styles.xml><?xml version="1.0" encoding="utf-8"?>
<styleSheet xmlns="http://schemas.openxmlformats.org/spreadsheetml/2006/main">
  <numFmts count="1">
    <numFmt numFmtId="164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7" fillId="4" borderId="0" xfId="0" applyNumberFormat="1" applyFont="1" applyFill="1" applyBorder="1" applyAlignment="1" applyProtection="1">
      <alignment horizontal="left" vertical="top" wrapText="1"/>
      <protection locked="0"/>
    </xf>
    <xf numFmtId="49" fontId="17" fillId="4" borderId="0" xfId="0" applyNumberFormat="1" applyFont="1" applyFill="1" applyBorder="1" applyAlignment="1" applyProtection="1">
      <alignment vertical="top"/>
      <protection locked="0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49" fontId="17" fillId="4" borderId="18" xfId="0" applyNumberFormat="1" applyFont="1" applyFill="1" applyBorder="1" applyAlignment="1" applyProtection="1">
      <alignment horizontal="left" vertical="top" wrapText="1"/>
      <protection locked="0"/>
    </xf>
    <xf numFmtId="49" fontId="17" fillId="4" borderId="18" xfId="0" applyNumberFormat="1" applyFont="1" applyFill="1" applyBorder="1" applyAlignment="1" applyProtection="1">
      <alignment vertical="top"/>
      <protection locked="0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38</v>
      </c>
    </row>
    <row r="2" spans="1:7" ht="57.75" customHeight="1">
      <c r="A2" s="185" t="s">
        <v>39</v>
      </c>
      <c r="B2" s="185"/>
      <c r="C2" s="185"/>
      <c r="D2" s="185"/>
      <c r="E2" s="185"/>
      <c r="F2" s="185"/>
      <c r="G2" s="185"/>
    </row>
  </sheetData>
  <sheetProtection password="C613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I18" sqref="I18:J1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36</v>
      </c>
      <c r="B1" s="220" t="s">
        <v>41</v>
      </c>
      <c r="C1" s="221"/>
      <c r="D1" s="221"/>
      <c r="E1" s="221"/>
      <c r="F1" s="221"/>
      <c r="G1" s="221"/>
      <c r="H1" s="221"/>
      <c r="I1" s="221"/>
      <c r="J1" s="222"/>
    </row>
    <row r="2" spans="1:15" ht="36" customHeight="1">
      <c r="A2" s="2"/>
      <c r="B2" s="77" t="s">
        <v>22</v>
      </c>
      <c r="C2" s="78"/>
      <c r="D2" s="79" t="s">
        <v>47</v>
      </c>
      <c r="E2" s="226" t="s">
        <v>48</v>
      </c>
      <c r="F2" s="227"/>
      <c r="G2" s="227"/>
      <c r="H2" s="227"/>
      <c r="I2" s="227"/>
      <c r="J2" s="228"/>
      <c r="O2" s="1"/>
    </row>
    <row r="3" spans="1:15" ht="27" customHeight="1">
      <c r="A3" s="2"/>
      <c r="B3" s="80" t="s">
        <v>45</v>
      </c>
      <c r="C3" s="78"/>
      <c r="D3" s="81" t="s">
        <v>43</v>
      </c>
      <c r="E3" s="229" t="s">
        <v>44</v>
      </c>
      <c r="F3" s="230"/>
      <c r="G3" s="230"/>
      <c r="H3" s="230"/>
      <c r="I3" s="230"/>
      <c r="J3" s="231"/>
    </row>
    <row r="4" spans="1:15" ht="23.25" customHeight="1">
      <c r="A4" s="76">
        <v>226</v>
      </c>
      <c r="B4" s="82" t="s">
        <v>46</v>
      </c>
      <c r="C4" s="83"/>
      <c r="D4" s="84" t="s">
        <v>43</v>
      </c>
      <c r="E4" s="209" t="s">
        <v>44</v>
      </c>
      <c r="F4" s="210"/>
      <c r="G4" s="210"/>
      <c r="H4" s="210"/>
      <c r="I4" s="210"/>
      <c r="J4" s="211"/>
    </row>
    <row r="5" spans="1:15" ht="24" customHeight="1">
      <c r="A5" s="2"/>
      <c r="B5" s="31" t="s">
        <v>42</v>
      </c>
      <c r="D5" s="214"/>
      <c r="E5" s="215"/>
      <c r="F5" s="215"/>
      <c r="G5" s="215"/>
      <c r="H5" s="18" t="s">
        <v>40</v>
      </c>
      <c r="I5" s="22"/>
      <c r="J5" s="8"/>
    </row>
    <row r="6" spans="1:15" ht="15.75" customHeight="1">
      <c r="A6" s="2"/>
      <c r="B6" s="28"/>
      <c r="C6" s="55"/>
      <c r="D6" s="216"/>
      <c r="E6" s="217"/>
      <c r="F6" s="217"/>
      <c r="G6" s="217"/>
      <c r="H6" s="18" t="s">
        <v>34</v>
      </c>
      <c r="I6" s="22"/>
      <c r="J6" s="8"/>
    </row>
    <row r="7" spans="1:15" ht="15.75" customHeight="1">
      <c r="A7" s="2"/>
      <c r="B7" s="29"/>
      <c r="C7" s="56"/>
      <c r="D7" s="53"/>
      <c r="E7" s="218"/>
      <c r="F7" s="219"/>
      <c r="G7" s="219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34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233"/>
      <c r="E11" s="233"/>
      <c r="F11" s="233"/>
      <c r="G11" s="233"/>
      <c r="H11" s="18" t="s">
        <v>40</v>
      </c>
      <c r="I11" s="86"/>
      <c r="J11" s="8"/>
    </row>
    <row r="12" spans="1:15" ht="15.75" customHeight="1">
      <c r="A12" s="2"/>
      <c r="B12" s="28"/>
      <c r="C12" s="55"/>
      <c r="D12" s="208"/>
      <c r="E12" s="208"/>
      <c r="F12" s="208"/>
      <c r="G12" s="208"/>
      <c r="H12" s="18" t="s">
        <v>34</v>
      </c>
      <c r="I12" s="86"/>
      <c r="J12" s="8"/>
    </row>
    <row r="13" spans="1:15" ht="15.75" customHeight="1">
      <c r="A13" s="2"/>
      <c r="B13" s="29"/>
      <c r="C13" s="56"/>
      <c r="D13" s="85"/>
      <c r="E13" s="212"/>
      <c r="F13" s="213"/>
      <c r="G13" s="213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32</v>
      </c>
      <c r="C15" s="61"/>
      <c r="D15" s="54"/>
      <c r="E15" s="232"/>
      <c r="F15" s="232"/>
      <c r="G15" s="234"/>
      <c r="H15" s="234"/>
      <c r="I15" s="234" t="s">
        <v>29</v>
      </c>
      <c r="J15" s="235"/>
    </row>
    <row r="16" spans="1:15" ht="23.25" customHeight="1">
      <c r="A16" s="143" t="s">
        <v>24</v>
      </c>
      <c r="B16" s="38" t="s">
        <v>24</v>
      </c>
      <c r="C16" s="62"/>
      <c r="D16" s="63"/>
      <c r="E16" s="197"/>
      <c r="F16" s="198"/>
      <c r="G16" s="197"/>
      <c r="H16" s="198"/>
      <c r="I16" s="197">
        <f>SUMIF(F50:F61,A16,I50:I61)+SUMIF(F50:F61,"PSU",I50:I61)</f>
        <v>0</v>
      </c>
      <c r="J16" s="199"/>
    </row>
    <row r="17" spans="1:10" ht="23.25" customHeight="1">
      <c r="A17" s="143" t="s">
        <v>25</v>
      </c>
      <c r="B17" s="38" t="s">
        <v>25</v>
      </c>
      <c r="C17" s="62"/>
      <c r="D17" s="63"/>
      <c r="E17" s="197"/>
      <c r="F17" s="198"/>
      <c r="G17" s="197"/>
      <c r="H17" s="198"/>
      <c r="I17" s="197">
        <f>SUMIF(F50:F61,A17,I50:I61)</f>
        <v>0</v>
      </c>
      <c r="J17" s="199"/>
    </row>
    <row r="18" spans="1:10" ht="23.25" customHeight="1">
      <c r="A18" s="143" t="s">
        <v>26</v>
      </c>
      <c r="B18" s="38" t="s">
        <v>26</v>
      </c>
      <c r="C18" s="62"/>
      <c r="D18" s="63"/>
      <c r="E18" s="197"/>
      <c r="F18" s="198"/>
      <c r="G18" s="197"/>
      <c r="H18" s="198"/>
      <c r="I18" s="197">
        <f>SUMIF(F50:F61,A18,I50:I61)</f>
        <v>0</v>
      </c>
      <c r="J18" s="199"/>
    </row>
    <row r="19" spans="1:10" ht="23.25" customHeight="1">
      <c r="A19" s="143" t="s">
        <v>80</v>
      </c>
      <c r="B19" s="38" t="s">
        <v>27</v>
      </c>
      <c r="C19" s="62"/>
      <c r="D19" s="63"/>
      <c r="E19" s="197"/>
      <c r="F19" s="198"/>
      <c r="G19" s="197"/>
      <c r="H19" s="198"/>
      <c r="I19" s="197">
        <f>SUMIF(F50:F61,A19,I50:I61)</f>
        <v>0</v>
      </c>
      <c r="J19" s="199"/>
    </row>
    <row r="20" spans="1:10" ht="23.25" customHeight="1">
      <c r="A20" s="143" t="s">
        <v>81</v>
      </c>
      <c r="B20" s="38" t="s">
        <v>28</v>
      </c>
      <c r="C20" s="62"/>
      <c r="D20" s="63"/>
      <c r="E20" s="197"/>
      <c r="F20" s="198"/>
      <c r="G20" s="197"/>
      <c r="H20" s="198"/>
      <c r="I20" s="197">
        <f>SUMIF(F50:F61,A20,I50:I61)</f>
        <v>0</v>
      </c>
      <c r="J20" s="199"/>
    </row>
    <row r="21" spans="1:10" ht="23.25" customHeight="1">
      <c r="A21" s="2"/>
      <c r="B21" s="48" t="s">
        <v>29</v>
      </c>
      <c r="C21" s="64"/>
      <c r="D21" s="65"/>
      <c r="E21" s="200"/>
      <c r="F21" s="236"/>
      <c r="G21" s="200"/>
      <c r="H21" s="236"/>
      <c r="I21" s="200">
        <f>SUM(I16:J20)</f>
        <v>0</v>
      </c>
      <c r="J21" s="201"/>
    </row>
    <row r="22" spans="1:10" ht="33" customHeight="1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/>
      <c r="B23" s="38" t="s">
        <v>12</v>
      </c>
      <c r="C23" s="62"/>
      <c r="D23" s="63"/>
      <c r="E23" s="67">
        <v>15</v>
      </c>
      <c r="F23" s="39" t="s">
        <v>0</v>
      </c>
      <c r="G23" s="195">
        <f>I21</f>
        <v>0</v>
      </c>
      <c r="H23" s="196"/>
      <c r="I23" s="196"/>
      <c r="J23" s="40" t="str">
        <f t="shared" ref="J23:J28" si="0">Mena</f>
        <v>CZK</v>
      </c>
    </row>
    <row r="24" spans="1:10" ht="23.25" hidden="1" customHeight="1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193">
        <f>I23*E23/100</f>
        <v>0</v>
      </c>
      <c r="H24" s="194"/>
      <c r="I24" s="194"/>
      <c r="J24" s="40" t="str">
        <f t="shared" si="0"/>
        <v>CZK</v>
      </c>
    </row>
    <row r="25" spans="1:10" ht="23.25" customHeight="1">
      <c r="A25" s="2"/>
      <c r="B25" s="38" t="s">
        <v>14</v>
      </c>
      <c r="C25" s="62"/>
      <c r="D25" s="63"/>
      <c r="E25" s="67">
        <v>21</v>
      </c>
      <c r="F25" s="39" t="s">
        <v>0</v>
      </c>
      <c r="G25" s="195">
        <v>0</v>
      </c>
      <c r="H25" s="196"/>
      <c r="I25" s="196"/>
      <c r="J25" s="40" t="str">
        <f t="shared" si="0"/>
        <v>CZK</v>
      </c>
    </row>
    <row r="26" spans="1:10" ht="23.25" hidden="1" customHeight="1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23">
        <f>I25*E25/100</f>
        <v>0</v>
      </c>
      <c r="H26" s="224"/>
      <c r="I26" s="224"/>
      <c r="J26" s="37" t="str">
        <f t="shared" si="0"/>
        <v>CZK</v>
      </c>
    </row>
    <row r="27" spans="1:10" ht="23.25" customHeight="1" thickBot="1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25">
        <f>CenaCelkemBezDPH-(ZakladDPHSni+ZakladDPHZakl)</f>
        <v>0</v>
      </c>
      <c r="H27" s="225"/>
      <c r="I27" s="225"/>
      <c r="J27" s="41" t="str">
        <f t="shared" si="0"/>
        <v>CZK</v>
      </c>
    </row>
    <row r="28" spans="1:10" ht="27.75" customHeight="1" thickBot="1">
      <c r="A28" s="2">
        <f>(A27-INT(A27))*100</f>
        <v>0</v>
      </c>
      <c r="B28" s="117" t="s">
        <v>23</v>
      </c>
      <c r="C28" s="118"/>
      <c r="D28" s="118"/>
      <c r="E28" s="119"/>
      <c r="F28" s="120"/>
      <c r="G28" s="203">
        <f>A27</f>
        <v>0</v>
      </c>
      <c r="H28" s="203"/>
      <c r="I28" s="203"/>
      <c r="J28" s="121" t="str">
        <f t="shared" si="0"/>
        <v>CZK</v>
      </c>
    </row>
    <row r="29" spans="1:10" ht="27.75" hidden="1" customHeight="1" thickBot="1">
      <c r="A29" s="2"/>
      <c r="B29" s="117" t="s">
        <v>35</v>
      </c>
      <c r="C29" s="122"/>
      <c r="D29" s="122"/>
      <c r="E29" s="122"/>
      <c r="F29" s="123"/>
      <c r="G29" s="202">
        <f>ZakladDPHSni+DPHSni+ZakladDPHZakl+DPHZakl+Zaokrouhleni</f>
        <v>0</v>
      </c>
      <c r="H29" s="202"/>
      <c r="I29" s="202"/>
      <c r="J29" s="124" t="s">
        <v>52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204"/>
      <c r="E34" s="205"/>
      <c r="G34" s="206"/>
      <c r="H34" s="207"/>
      <c r="I34" s="207"/>
      <c r="J34" s="25"/>
    </row>
    <row r="35" spans="1:10" ht="12.75" customHeight="1">
      <c r="A35" s="2"/>
      <c r="B35" s="2"/>
      <c r="D35" s="192" t="s">
        <v>2</v>
      </c>
      <c r="E35" s="192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8" t="s">
        <v>1</v>
      </c>
      <c r="J38" s="99" t="s">
        <v>0</v>
      </c>
    </row>
    <row r="39" spans="1:10" ht="25.5" hidden="1" customHeight="1">
      <c r="A39" s="89">
        <v>1</v>
      </c>
      <c r="B39" s="100" t="s">
        <v>49</v>
      </c>
      <c r="C39" s="188"/>
      <c r="D39" s="188"/>
      <c r="E39" s="188"/>
      <c r="F39" s="101">
        <f>'01 01 Pol'!AE170</f>
        <v>0</v>
      </c>
      <c r="G39" s="102">
        <f>'01 01 Pol'!AF170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>
      <c r="A40" s="89">
        <v>2</v>
      </c>
      <c r="B40" s="106"/>
      <c r="C40" s="189" t="s">
        <v>50</v>
      </c>
      <c r="D40" s="189"/>
      <c r="E40" s="189"/>
      <c r="F40" s="107"/>
      <c r="G40" s="108"/>
      <c r="H40" s="108"/>
      <c r="I40" s="109">
        <f>F40+G40+H40</f>
        <v>0</v>
      </c>
      <c r="J40" s="110" t="str">
        <f>IF(CenaCelkemVypocet=0,"",I40/CenaCelkemVypocet*100)</f>
        <v/>
      </c>
    </row>
    <row r="41" spans="1:10" ht="25.5" hidden="1" customHeight="1">
      <c r="A41" s="89">
        <v>2</v>
      </c>
      <c r="B41" s="106" t="s">
        <v>43</v>
      </c>
      <c r="C41" s="189" t="s">
        <v>44</v>
      </c>
      <c r="D41" s="189"/>
      <c r="E41" s="189"/>
      <c r="F41" s="107">
        <f>'01 01 Pol'!AE170</f>
        <v>0</v>
      </c>
      <c r="G41" s="108">
        <f>'01 01 Pol'!AF170</f>
        <v>0</v>
      </c>
      <c r="H41" s="108"/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>
      <c r="A42" s="89">
        <v>3</v>
      </c>
      <c r="B42" s="111" t="s">
        <v>43</v>
      </c>
      <c r="C42" s="188" t="s">
        <v>44</v>
      </c>
      <c r="D42" s="188"/>
      <c r="E42" s="188"/>
      <c r="F42" s="112">
        <f>'01 01 Pol'!AE170</f>
        <v>0</v>
      </c>
      <c r="G42" s="103">
        <f>'01 01 Pol'!AF170</f>
        <v>0</v>
      </c>
      <c r="H42" s="103"/>
      <c r="I42" s="104">
        <f>F42+G42+H42</f>
        <v>0</v>
      </c>
      <c r="J42" s="105" t="str">
        <f>IF(CenaCelkemVypocet=0,"",I42/CenaCelkemVypocet*100)</f>
        <v/>
      </c>
    </row>
    <row r="43" spans="1:10" ht="25.5" hidden="1" customHeight="1">
      <c r="A43" s="89"/>
      <c r="B43" s="190" t="s">
        <v>51</v>
      </c>
      <c r="C43" s="191"/>
      <c r="D43" s="191"/>
      <c r="E43" s="191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5">
        <f>SUMIF(A39:A42,"=1",I39:I42)</f>
        <v>0</v>
      </c>
      <c r="J43" s="116">
        <f>SUMIF(A39:A42,"=1",J39:J42)</f>
        <v>0</v>
      </c>
    </row>
    <row r="47" spans="1:10" ht="15.75">
      <c r="B47" s="125" t="s">
        <v>53</v>
      </c>
    </row>
    <row r="49" spans="1:10" ht="25.5" customHeight="1">
      <c r="A49" s="127"/>
      <c r="B49" s="130" t="s">
        <v>17</v>
      </c>
      <c r="C49" s="130" t="s">
        <v>5</v>
      </c>
      <c r="D49" s="131"/>
      <c r="E49" s="131"/>
      <c r="F49" s="132" t="s">
        <v>54</v>
      </c>
      <c r="G49" s="132"/>
      <c r="H49" s="132"/>
      <c r="I49" s="132" t="s">
        <v>29</v>
      </c>
      <c r="J49" s="132" t="s">
        <v>0</v>
      </c>
    </row>
    <row r="50" spans="1:10" ht="36.75" customHeight="1">
      <c r="A50" s="128"/>
      <c r="B50" s="133" t="s">
        <v>55</v>
      </c>
      <c r="C50" s="186" t="s">
        <v>56</v>
      </c>
      <c r="D50" s="187"/>
      <c r="E50" s="187"/>
      <c r="F50" s="139" t="s">
        <v>24</v>
      </c>
      <c r="G50" s="140"/>
      <c r="H50" s="140"/>
      <c r="I50" s="140">
        <f>'01 01 Pol'!G8</f>
        <v>0</v>
      </c>
      <c r="J50" s="137" t="str">
        <f>IF(I62=0,"",I50/I62*100)</f>
        <v/>
      </c>
    </row>
    <row r="51" spans="1:10" ht="36.75" customHeight="1">
      <c r="A51" s="128"/>
      <c r="B51" s="133" t="s">
        <v>57</v>
      </c>
      <c r="C51" s="186" t="s">
        <v>58</v>
      </c>
      <c r="D51" s="187"/>
      <c r="E51" s="187"/>
      <c r="F51" s="139" t="s">
        <v>24</v>
      </c>
      <c r="G51" s="140"/>
      <c r="H51" s="140"/>
      <c r="I51" s="140">
        <f>'01 01 Pol'!G11</f>
        <v>0</v>
      </c>
      <c r="J51" s="137" t="str">
        <f>IF(I62=0,"",I51/I62*100)</f>
        <v/>
      </c>
    </row>
    <row r="52" spans="1:10" ht="36.75" customHeight="1">
      <c r="A52" s="128"/>
      <c r="B52" s="133" t="s">
        <v>59</v>
      </c>
      <c r="C52" s="186" t="s">
        <v>60</v>
      </c>
      <c r="D52" s="187"/>
      <c r="E52" s="187"/>
      <c r="F52" s="139" t="s">
        <v>24</v>
      </c>
      <c r="G52" s="140"/>
      <c r="H52" s="140"/>
      <c r="I52" s="140">
        <f>'01 01 Pol'!G28</f>
        <v>0</v>
      </c>
      <c r="J52" s="137" t="str">
        <f>IF(I62=0,"",I52/I62*100)</f>
        <v/>
      </c>
    </row>
    <row r="53" spans="1:10" ht="36.75" customHeight="1">
      <c r="A53" s="128"/>
      <c r="B53" s="133" t="s">
        <v>61</v>
      </c>
      <c r="C53" s="186" t="s">
        <v>62</v>
      </c>
      <c r="D53" s="187"/>
      <c r="E53" s="187"/>
      <c r="F53" s="139" t="s">
        <v>24</v>
      </c>
      <c r="G53" s="140"/>
      <c r="H53" s="140"/>
      <c r="I53" s="140">
        <f>'01 01 Pol'!G32</f>
        <v>0</v>
      </c>
      <c r="J53" s="137" t="str">
        <f>IF(I62=0,"",I53/I62*100)</f>
        <v/>
      </c>
    </row>
    <row r="54" spans="1:10" ht="36.75" customHeight="1">
      <c r="A54" s="128"/>
      <c r="B54" s="133" t="s">
        <v>63</v>
      </c>
      <c r="C54" s="186" t="s">
        <v>64</v>
      </c>
      <c r="D54" s="187"/>
      <c r="E54" s="187"/>
      <c r="F54" s="139" t="s">
        <v>25</v>
      </c>
      <c r="G54" s="140"/>
      <c r="H54" s="140"/>
      <c r="I54" s="140">
        <f>'01 01 Pol'!G36</f>
        <v>0</v>
      </c>
      <c r="J54" s="137" t="str">
        <f>IF(I62=0,"",I54/I62*100)</f>
        <v/>
      </c>
    </row>
    <row r="55" spans="1:10" ht="36.75" customHeight="1">
      <c r="A55" s="128"/>
      <c r="B55" s="133" t="s">
        <v>65</v>
      </c>
      <c r="C55" s="186" t="s">
        <v>66</v>
      </c>
      <c r="D55" s="187"/>
      <c r="E55" s="187"/>
      <c r="F55" s="139" t="s">
        <v>25</v>
      </c>
      <c r="G55" s="140"/>
      <c r="H55" s="140"/>
      <c r="I55" s="140">
        <f>'01 01 Pol'!G39</f>
        <v>0</v>
      </c>
      <c r="J55" s="137" t="str">
        <f>IF(I62=0,"",I55/I62*100)</f>
        <v/>
      </c>
    </row>
    <row r="56" spans="1:10" ht="36.75" customHeight="1">
      <c r="A56" s="128"/>
      <c r="B56" s="133" t="s">
        <v>67</v>
      </c>
      <c r="C56" s="186" t="s">
        <v>68</v>
      </c>
      <c r="D56" s="187"/>
      <c r="E56" s="187"/>
      <c r="F56" s="139" t="s">
        <v>25</v>
      </c>
      <c r="G56" s="140"/>
      <c r="H56" s="140"/>
      <c r="I56" s="140">
        <f>'01 01 Pol'!G57</f>
        <v>0</v>
      </c>
      <c r="J56" s="137" t="str">
        <f>IF(I62=0,"",I56/I62*100)</f>
        <v/>
      </c>
    </row>
    <row r="57" spans="1:10" ht="36.75" customHeight="1">
      <c r="A57" s="128"/>
      <c r="B57" s="133" t="s">
        <v>69</v>
      </c>
      <c r="C57" s="186" t="s">
        <v>70</v>
      </c>
      <c r="D57" s="187"/>
      <c r="E57" s="187"/>
      <c r="F57" s="139" t="s">
        <v>25</v>
      </c>
      <c r="G57" s="140"/>
      <c r="H57" s="140"/>
      <c r="I57" s="140">
        <f>'01 01 Pol'!G125</f>
        <v>0</v>
      </c>
      <c r="J57" s="137" t="str">
        <f>IF(I62=0,"",I57/I62*100)</f>
        <v/>
      </c>
    </row>
    <row r="58" spans="1:10" ht="36.75" customHeight="1">
      <c r="A58" s="128"/>
      <c r="B58" s="133" t="s">
        <v>71</v>
      </c>
      <c r="C58" s="186" t="s">
        <v>72</v>
      </c>
      <c r="D58" s="187"/>
      <c r="E58" s="187"/>
      <c r="F58" s="139" t="s">
        <v>25</v>
      </c>
      <c r="G58" s="140"/>
      <c r="H58" s="140"/>
      <c r="I58" s="140">
        <f>'01 01 Pol'!G132</f>
        <v>0</v>
      </c>
      <c r="J58" s="137" t="str">
        <f>IF(I62=0,"",I58/I62*100)</f>
        <v/>
      </c>
    </row>
    <row r="59" spans="1:10" ht="36.75" customHeight="1">
      <c r="A59" s="128"/>
      <c r="B59" s="133" t="s">
        <v>73</v>
      </c>
      <c r="C59" s="186" t="s">
        <v>74</v>
      </c>
      <c r="D59" s="187"/>
      <c r="E59" s="187"/>
      <c r="F59" s="139" t="s">
        <v>25</v>
      </c>
      <c r="G59" s="140"/>
      <c r="H59" s="140"/>
      <c r="I59" s="140">
        <f>'01 01 Pol'!G146</f>
        <v>0</v>
      </c>
      <c r="J59" s="137" t="str">
        <f>IF(I62=0,"",I59/I62*100)</f>
        <v/>
      </c>
    </row>
    <row r="60" spans="1:10" ht="36.75" customHeight="1">
      <c r="A60" s="128"/>
      <c r="B60" s="133" t="s">
        <v>75</v>
      </c>
      <c r="C60" s="186" t="s">
        <v>76</v>
      </c>
      <c r="D60" s="187"/>
      <c r="E60" s="187"/>
      <c r="F60" s="139" t="s">
        <v>26</v>
      </c>
      <c r="G60" s="140"/>
      <c r="H60" s="140"/>
      <c r="I60" s="140">
        <f>'01 01 Pol'!G152</f>
        <v>0</v>
      </c>
      <c r="J60" s="137" t="str">
        <f>IF(I62=0,"",I60/I62*100)</f>
        <v/>
      </c>
    </row>
    <row r="61" spans="1:10" ht="36.75" customHeight="1">
      <c r="A61" s="128"/>
      <c r="B61" s="133" t="s">
        <v>77</v>
      </c>
      <c r="C61" s="186" t="s">
        <v>78</v>
      </c>
      <c r="D61" s="187"/>
      <c r="E61" s="187"/>
      <c r="F61" s="139" t="s">
        <v>79</v>
      </c>
      <c r="G61" s="140"/>
      <c r="H61" s="140"/>
      <c r="I61" s="140">
        <f>'01 01 Pol'!G155</f>
        <v>0</v>
      </c>
      <c r="J61" s="137" t="str">
        <f>IF(I62=0,"",I61/I62*100)</f>
        <v/>
      </c>
    </row>
    <row r="62" spans="1:10" ht="25.5" customHeight="1">
      <c r="A62" s="129"/>
      <c r="B62" s="134" t="s">
        <v>1</v>
      </c>
      <c r="C62" s="135"/>
      <c r="D62" s="136"/>
      <c r="E62" s="136"/>
      <c r="F62" s="141"/>
      <c r="G62" s="142"/>
      <c r="H62" s="142"/>
      <c r="I62" s="142">
        <f>SUM(I50:I61)</f>
        <v>0</v>
      </c>
      <c r="J62" s="138">
        <f>SUM(J50:J61)</f>
        <v>0</v>
      </c>
    </row>
    <row r="63" spans="1:10">
      <c r="F63" s="87"/>
      <c r="G63" s="87"/>
      <c r="H63" s="87"/>
      <c r="I63" s="87"/>
      <c r="J63" s="88"/>
    </row>
    <row r="64" spans="1:10">
      <c r="F64" s="87"/>
      <c r="G64" s="87"/>
      <c r="H64" s="87"/>
      <c r="I64" s="87"/>
      <c r="J64" s="88"/>
    </row>
    <row r="65" spans="6:10">
      <c r="F65" s="87"/>
      <c r="G65" s="87"/>
      <c r="H65" s="87"/>
      <c r="I65" s="87"/>
      <c r="J65" s="88"/>
    </row>
  </sheetData>
  <sheetProtection password="C613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0:E50"/>
    <mergeCell ref="C51:E51"/>
    <mergeCell ref="C52:E52"/>
    <mergeCell ref="C53:E53"/>
    <mergeCell ref="C54:E54"/>
    <mergeCell ref="C60:E60"/>
    <mergeCell ref="C61:E61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37" t="s">
        <v>6</v>
      </c>
      <c r="B1" s="237"/>
      <c r="C1" s="238"/>
      <c r="D1" s="237"/>
      <c r="E1" s="237"/>
      <c r="F1" s="237"/>
      <c r="G1" s="237"/>
    </row>
    <row r="2" spans="1:7" ht="24.95" customHeight="1">
      <c r="A2" s="50" t="s">
        <v>7</v>
      </c>
      <c r="B2" s="49"/>
      <c r="C2" s="239"/>
      <c r="D2" s="239"/>
      <c r="E2" s="239"/>
      <c r="F2" s="239"/>
      <c r="G2" s="240"/>
    </row>
    <row r="3" spans="1:7" ht="24.95" customHeight="1">
      <c r="A3" s="50" t="s">
        <v>8</v>
      </c>
      <c r="B3" s="49"/>
      <c r="C3" s="239"/>
      <c r="D3" s="239"/>
      <c r="E3" s="239"/>
      <c r="F3" s="239"/>
      <c r="G3" s="240"/>
    </row>
    <row r="4" spans="1:7" ht="24.95" customHeight="1">
      <c r="A4" s="50" t="s">
        <v>9</v>
      </c>
      <c r="B4" s="49"/>
      <c r="C4" s="239"/>
      <c r="D4" s="239"/>
      <c r="E4" s="239"/>
      <c r="F4" s="239"/>
      <c r="G4" s="240"/>
    </row>
    <row r="5" spans="1:7">
      <c r="B5" s="4"/>
      <c r="C5" s="5"/>
      <c r="D5" s="6"/>
    </row>
  </sheetData>
  <sheetProtection password="C613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activeCell="F9" sqref="F9"/>
    </sheetView>
  </sheetViews>
  <sheetFormatPr defaultRowHeight="12.75" outlineLevelRow="1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</cols>
  <sheetData>
    <row r="1" spans="1:60" ht="15.75" customHeight="1">
      <c r="A1" s="251" t="s">
        <v>82</v>
      </c>
      <c r="B1" s="251"/>
      <c r="C1" s="251"/>
      <c r="D1" s="251"/>
      <c r="E1" s="251"/>
      <c r="F1" s="251"/>
      <c r="G1" s="251"/>
      <c r="AG1" t="s">
        <v>83</v>
      </c>
    </row>
    <row r="2" spans="1:60" ht="24.95" customHeight="1">
      <c r="A2" s="144" t="s">
        <v>7</v>
      </c>
      <c r="B2" s="49" t="s">
        <v>47</v>
      </c>
      <c r="C2" s="252" t="s">
        <v>48</v>
      </c>
      <c r="D2" s="253"/>
      <c r="E2" s="253"/>
      <c r="F2" s="253"/>
      <c r="G2" s="254"/>
      <c r="AG2" t="s">
        <v>84</v>
      </c>
    </row>
    <row r="3" spans="1:60" ht="24.95" customHeight="1">
      <c r="A3" s="144" t="s">
        <v>8</v>
      </c>
      <c r="B3" s="49" t="s">
        <v>43</v>
      </c>
      <c r="C3" s="252" t="s">
        <v>44</v>
      </c>
      <c r="D3" s="253"/>
      <c r="E3" s="253"/>
      <c r="F3" s="253"/>
      <c r="G3" s="254"/>
      <c r="AC3" s="126" t="s">
        <v>84</v>
      </c>
      <c r="AG3" t="s">
        <v>85</v>
      </c>
    </row>
    <row r="4" spans="1:60" ht="24.95" customHeight="1">
      <c r="A4" s="145" t="s">
        <v>9</v>
      </c>
      <c r="B4" s="146" t="s">
        <v>43</v>
      </c>
      <c r="C4" s="255" t="s">
        <v>44</v>
      </c>
      <c r="D4" s="256"/>
      <c r="E4" s="256"/>
      <c r="F4" s="256"/>
      <c r="G4" s="257"/>
      <c r="AG4" t="s">
        <v>86</v>
      </c>
    </row>
    <row r="5" spans="1:60">
      <c r="D5" s="10"/>
    </row>
    <row r="6" spans="1:60" ht="38.25">
      <c r="A6" s="148" t="s">
        <v>87</v>
      </c>
      <c r="B6" s="150" t="s">
        <v>88</v>
      </c>
      <c r="C6" s="150" t="s">
        <v>89</v>
      </c>
      <c r="D6" s="149" t="s">
        <v>90</v>
      </c>
      <c r="E6" s="148" t="s">
        <v>91</v>
      </c>
      <c r="F6" s="147" t="s">
        <v>92</v>
      </c>
      <c r="G6" s="148" t="s">
        <v>29</v>
      </c>
      <c r="H6" s="151" t="s">
        <v>30</v>
      </c>
      <c r="I6" s="151" t="s">
        <v>93</v>
      </c>
      <c r="J6" s="151" t="s">
        <v>31</v>
      </c>
      <c r="K6" s="151" t="s">
        <v>94</v>
      </c>
      <c r="L6" s="151" t="s">
        <v>95</v>
      </c>
      <c r="M6" s="151" t="s">
        <v>96</v>
      </c>
      <c r="N6" s="151" t="s">
        <v>97</v>
      </c>
      <c r="O6" s="151" t="s">
        <v>98</v>
      </c>
      <c r="P6" s="151" t="s">
        <v>99</v>
      </c>
      <c r="Q6" s="151" t="s">
        <v>100</v>
      </c>
      <c r="R6" s="151" t="s">
        <v>101</v>
      </c>
      <c r="S6" s="151" t="s">
        <v>102</v>
      </c>
      <c r="T6" s="151" t="s">
        <v>103</v>
      </c>
      <c r="U6" s="151" t="s">
        <v>104</v>
      </c>
      <c r="V6" s="151" t="s">
        <v>105</v>
      </c>
      <c r="W6" s="151" t="s">
        <v>106</v>
      </c>
      <c r="X6" s="151" t="s">
        <v>107</v>
      </c>
    </row>
    <row r="7" spans="1:60" hidden="1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</row>
    <row r="8" spans="1:60">
      <c r="A8" s="165" t="s">
        <v>108</v>
      </c>
      <c r="B8" s="166" t="s">
        <v>55</v>
      </c>
      <c r="C8" s="179" t="s">
        <v>56</v>
      </c>
      <c r="D8" s="167"/>
      <c r="E8" s="168"/>
      <c r="F8" s="169"/>
      <c r="G8" s="169">
        <f>SUMIF(AG9:AG10,"&lt;&gt;NOR",G9:G10)</f>
        <v>0</v>
      </c>
      <c r="H8" s="169"/>
      <c r="I8" s="169">
        <f>SUM(I9:I10)</f>
        <v>0</v>
      </c>
      <c r="J8" s="169"/>
      <c r="K8" s="169">
        <f>SUM(K9:K10)</f>
        <v>0</v>
      </c>
      <c r="L8" s="169"/>
      <c r="M8" s="169">
        <f>SUM(M9:M10)</f>
        <v>0</v>
      </c>
      <c r="N8" s="169"/>
      <c r="O8" s="169">
        <f>SUM(O9:O10)</f>
        <v>0.13</v>
      </c>
      <c r="P8" s="169"/>
      <c r="Q8" s="169">
        <f>SUM(Q9:Q10)</f>
        <v>0</v>
      </c>
      <c r="R8" s="169"/>
      <c r="S8" s="169"/>
      <c r="T8" s="170"/>
      <c r="U8" s="164"/>
      <c r="V8" s="164">
        <f>SUM(V9:V10)</f>
        <v>8.24</v>
      </c>
      <c r="W8" s="164"/>
      <c r="X8" s="164"/>
      <c r="AG8" t="s">
        <v>109</v>
      </c>
    </row>
    <row r="9" spans="1:60" ht="33.75" outlineLevel="1">
      <c r="A9" s="171">
        <v>1</v>
      </c>
      <c r="B9" s="172" t="s">
        <v>110</v>
      </c>
      <c r="C9" s="180" t="s">
        <v>270</v>
      </c>
      <c r="D9" s="173" t="s">
        <v>111</v>
      </c>
      <c r="E9" s="174">
        <v>8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6">
        <v>1.668E-2</v>
      </c>
      <c r="O9" s="176">
        <f>ROUND(E9*N9,2)</f>
        <v>0.13</v>
      </c>
      <c r="P9" s="176">
        <v>0</v>
      </c>
      <c r="Q9" s="176">
        <f>ROUND(E9*P9,2)</f>
        <v>0</v>
      </c>
      <c r="R9" s="176" t="s">
        <v>112</v>
      </c>
      <c r="S9" s="176" t="s">
        <v>113</v>
      </c>
      <c r="T9" s="177" t="s">
        <v>113</v>
      </c>
      <c r="U9" s="161">
        <v>1.03</v>
      </c>
      <c r="V9" s="161">
        <f>ROUND(E9*U9,2)</f>
        <v>8.24</v>
      </c>
      <c r="W9" s="161"/>
      <c r="X9" s="161" t="s">
        <v>114</v>
      </c>
      <c r="Y9" s="152"/>
      <c r="Z9" s="152"/>
      <c r="AA9" s="152"/>
      <c r="AB9" s="152"/>
      <c r="AC9" s="152"/>
      <c r="AD9" s="152"/>
      <c r="AE9" s="152"/>
      <c r="AF9" s="152"/>
      <c r="AG9" s="152" t="s">
        <v>115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1">
      <c r="A10" s="159"/>
      <c r="B10" s="160"/>
      <c r="C10" s="245"/>
      <c r="D10" s="246"/>
      <c r="E10" s="246"/>
      <c r="F10" s="246"/>
      <c r="G10" s="246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52"/>
      <c r="Z10" s="152"/>
      <c r="AA10" s="152"/>
      <c r="AB10" s="152"/>
      <c r="AC10" s="152"/>
      <c r="AD10" s="152"/>
      <c r="AE10" s="152"/>
      <c r="AF10" s="152"/>
      <c r="AG10" s="152" t="s">
        <v>116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>
      <c r="A11" s="165" t="s">
        <v>108</v>
      </c>
      <c r="B11" s="166" t="s">
        <v>57</v>
      </c>
      <c r="C11" s="179" t="s">
        <v>58</v>
      </c>
      <c r="D11" s="167"/>
      <c r="E11" s="168"/>
      <c r="F11" s="169"/>
      <c r="G11" s="169">
        <f>SUMIF(AG12:AG27,"&lt;&gt;NOR",G12:G27)</f>
        <v>0</v>
      </c>
      <c r="H11" s="169"/>
      <c r="I11" s="169">
        <f>SUM(I12:I27)</f>
        <v>0</v>
      </c>
      <c r="J11" s="169"/>
      <c r="K11" s="169">
        <f>SUM(K12:K27)</f>
        <v>0</v>
      </c>
      <c r="L11" s="169"/>
      <c r="M11" s="169">
        <f>SUM(M12:M27)</f>
        <v>0</v>
      </c>
      <c r="N11" s="169"/>
      <c r="O11" s="169">
        <f>SUM(O12:O27)</f>
        <v>6.9799999999999995</v>
      </c>
      <c r="P11" s="169"/>
      <c r="Q11" s="169">
        <f>SUM(Q12:Q27)</f>
        <v>0</v>
      </c>
      <c r="R11" s="169"/>
      <c r="S11" s="169"/>
      <c r="T11" s="170"/>
      <c r="U11" s="164"/>
      <c r="V11" s="164">
        <f>SUM(V12:V27)</f>
        <v>116.68</v>
      </c>
      <c r="W11" s="164"/>
      <c r="X11" s="164"/>
      <c r="AG11" t="s">
        <v>109</v>
      </c>
    </row>
    <row r="12" spans="1:60" ht="22.5" outlineLevel="1">
      <c r="A12" s="171">
        <v>2</v>
      </c>
      <c r="B12" s="172" t="s">
        <v>117</v>
      </c>
      <c r="C12" s="180" t="s">
        <v>118</v>
      </c>
      <c r="D12" s="173" t="s">
        <v>119</v>
      </c>
      <c r="E12" s="174">
        <v>359.8</v>
      </c>
      <c r="F12" s="175"/>
      <c r="G12" s="176">
        <f>ROUND(E12*F12,2)</f>
        <v>0</v>
      </c>
      <c r="H12" s="175"/>
      <c r="I12" s="176">
        <f>ROUND(E12*H12,2)</f>
        <v>0</v>
      </c>
      <c r="J12" s="175"/>
      <c r="K12" s="176">
        <f>ROUND(E12*J12,2)</f>
        <v>0</v>
      </c>
      <c r="L12" s="176">
        <v>21</v>
      </c>
      <c r="M12" s="176">
        <f>G12*(1+L12/100)</f>
        <v>0</v>
      </c>
      <c r="N12" s="176">
        <v>1.8380000000000001E-2</v>
      </c>
      <c r="O12" s="176">
        <f>ROUND(E12*N12,2)</f>
        <v>6.61</v>
      </c>
      <c r="P12" s="176">
        <v>0</v>
      </c>
      <c r="Q12" s="176">
        <f>ROUND(E12*P12,2)</f>
        <v>0</v>
      </c>
      <c r="R12" s="176" t="s">
        <v>120</v>
      </c>
      <c r="S12" s="176" t="s">
        <v>113</v>
      </c>
      <c r="T12" s="177" t="s">
        <v>113</v>
      </c>
      <c r="U12" s="161">
        <v>0.14399999999999999</v>
      </c>
      <c r="V12" s="161">
        <f>ROUND(E12*U12,2)</f>
        <v>51.81</v>
      </c>
      <c r="W12" s="161"/>
      <c r="X12" s="161" t="s">
        <v>114</v>
      </c>
      <c r="Y12" s="152"/>
      <c r="Z12" s="152"/>
      <c r="AA12" s="152"/>
      <c r="AB12" s="152"/>
      <c r="AC12" s="152"/>
      <c r="AD12" s="152"/>
      <c r="AE12" s="152"/>
      <c r="AF12" s="152"/>
      <c r="AG12" s="152" t="s">
        <v>121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outlineLevel="1">
      <c r="A13" s="159"/>
      <c r="B13" s="160"/>
      <c r="C13" s="247" t="s">
        <v>122</v>
      </c>
      <c r="D13" s="248"/>
      <c r="E13" s="248"/>
      <c r="F13" s="248"/>
      <c r="G13" s="248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52"/>
      <c r="Z13" s="152"/>
      <c r="AA13" s="152"/>
      <c r="AB13" s="152"/>
      <c r="AC13" s="152"/>
      <c r="AD13" s="152"/>
      <c r="AE13" s="152"/>
      <c r="AF13" s="152"/>
      <c r="AG13" s="152" t="s">
        <v>123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outlineLevel="1">
      <c r="A14" s="159"/>
      <c r="B14" s="160"/>
      <c r="C14" s="249" t="s">
        <v>124</v>
      </c>
      <c r="D14" s="250"/>
      <c r="E14" s="250"/>
      <c r="F14" s="250"/>
      <c r="G14" s="250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52"/>
      <c r="Z14" s="152"/>
      <c r="AA14" s="152"/>
      <c r="AB14" s="152"/>
      <c r="AC14" s="152"/>
      <c r="AD14" s="152"/>
      <c r="AE14" s="152"/>
      <c r="AF14" s="152"/>
      <c r="AG14" s="152" t="s">
        <v>125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outlineLevel="1">
      <c r="A15" s="159"/>
      <c r="B15" s="160"/>
      <c r="C15" s="181" t="s">
        <v>126</v>
      </c>
      <c r="D15" s="162"/>
      <c r="E15" s="163">
        <v>359.8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52"/>
      <c r="Z15" s="152"/>
      <c r="AA15" s="152"/>
      <c r="AB15" s="152"/>
      <c r="AC15" s="152"/>
      <c r="AD15" s="152"/>
      <c r="AE15" s="152"/>
      <c r="AF15" s="152"/>
      <c r="AG15" s="152" t="s">
        <v>127</v>
      </c>
      <c r="AH15" s="152">
        <v>0</v>
      </c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outlineLevel="1">
      <c r="A16" s="159"/>
      <c r="B16" s="160"/>
      <c r="C16" s="241"/>
      <c r="D16" s="242"/>
      <c r="E16" s="242"/>
      <c r="F16" s="242"/>
      <c r="G16" s="242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52"/>
      <c r="Z16" s="152"/>
      <c r="AA16" s="152"/>
      <c r="AB16" s="152"/>
      <c r="AC16" s="152"/>
      <c r="AD16" s="152"/>
      <c r="AE16" s="152"/>
      <c r="AF16" s="152"/>
      <c r="AG16" s="152" t="s">
        <v>116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ht="33.75" outlineLevel="1">
      <c r="A17" s="171">
        <v>3</v>
      </c>
      <c r="B17" s="172" t="s">
        <v>128</v>
      </c>
      <c r="C17" s="180" t="s">
        <v>129</v>
      </c>
      <c r="D17" s="173" t="s">
        <v>119</v>
      </c>
      <c r="E17" s="174">
        <v>359.8</v>
      </c>
      <c r="F17" s="175"/>
      <c r="G17" s="176">
        <f>ROUND(E17*F17,2)</f>
        <v>0</v>
      </c>
      <c r="H17" s="175"/>
      <c r="I17" s="176">
        <f>ROUND(E17*H17,2)</f>
        <v>0</v>
      </c>
      <c r="J17" s="175"/>
      <c r="K17" s="176">
        <f>ROUND(E17*J17,2)</f>
        <v>0</v>
      </c>
      <c r="L17" s="176">
        <v>21</v>
      </c>
      <c r="M17" s="176">
        <f>G17*(1+L17/100)</f>
        <v>0</v>
      </c>
      <c r="N17" s="176">
        <v>9.7000000000000005E-4</v>
      </c>
      <c r="O17" s="176">
        <f>ROUND(E17*N17,2)</f>
        <v>0.35</v>
      </c>
      <c r="P17" s="176">
        <v>0</v>
      </c>
      <c r="Q17" s="176">
        <f>ROUND(E17*P17,2)</f>
        <v>0</v>
      </c>
      <c r="R17" s="176" t="s">
        <v>120</v>
      </c>
      <c r="S17" s="176" t="s">
        <v>113</v>
      </c>
      <c r="T17" s="177" t="s">
        <v>113</v>
      </c>
      <c r="U17" s="161">
        <v>6.0000000000000001E-3</v>
      </c>
      <c r="V17" s="161">
        <f>ROUND(E17*U17,2)</f>
        <v>2.16</v>
      </c>
      <c r="W17" s="161"/>
      <c r="X17" s="161" t="s">
        <v>114</v>
      </c>
      <c r="Y17" s="152"/>
      <c r="Z17" s="152"/>
      <c r="AA17" s="152"/>
      <c r="AB17" s="152"/>
      <c r="AC17" s="152"/>
      <c r="AD17" s="152"/>
      <c r="AE17" s="152"/>
      <c r="AF17" s="152"/>
      <c r="AG17" s="152" t="s">
        <v>115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outlineLevel="1">
      <c r="A18" s="159"/>
      <c r="B18" s="160"/>
      <c r="C18" s="247" t="s">
        <v>122</v>
      </c>
      <c r="D18" s="248"/>
      <c r="E18" s="248"/>
      <c r="F18" s="248"/>
      <c r="G18" s="248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52"/>
      <c r="Z18" s="152"/>
      <c r="AA18" s="152"/>
      <c r="AB18" s="152"/>
      <c r="AC18" s="152"/>
      <c r="AD18" s="152"/>
      <c r="AE18" s="152"/>
      <c r="AF18" s="152"/>
      <c r="AG18" s="152" t="s">
        <v>123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outlineLevel="1">
      <c r="A19" s="159"/>
      <c r="B19" s="160"/>
      <c r="C19" s="241"/>
      <c r="D19" s="242"/>
      <c r="E19" s="242"/>
      <c r="F19" s="242"/>
      <c r="G19" s="242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52"/>
      <c r="Z19" s="152"/>
      <c r="AA19" s="152"/>
      <c r="AB19" s="152"/>
      <c r="AC19" s="152"/>
      <c r="AD19" s="152"/>
      <c r="AE19" s="152"/>
      <c r="AF19" s="152"/>
      <c r="AG19" s="152" t="s">
        <v>116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outlineLevel="1">
      <c r="A20" s="171">
        <v>4</v>
      </c>
      <c r="B20" s="172" t="s">
        <v>130</v>
      </c>
      <c r="C20" s="180" t="s">
        <v>131</v>
      </c>
      <c r="D20" s="173" t="s">
        <v>119</v>
      </c>
      <c r="E20" s="174">
        <v>359.8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6">
        <v>0</v>
      </c>
      <c r="O20" s="176">
        <f>ROUND(E20*N20,2)</f>
        <v>0</v>
      </c>
      <c r="P20" s="176">
        <v>0</v>
      </c>
      <c r="Q20" s="176">
        <f>ROUND(E20*P20,2)</f>
        <v>0</v>
      </c>
      <c r="R20" s="176" t="s">
        <v>120</v>
      </c>
      <c r="S20" s="176" t="s">
        <v>113</v>
      </c>
      <c r="T20" s="177" t="s">
        <v>113</v>
      </c>
      <c r="U20" s="161">
        <v>0.126</v>
      </c>
      <c r="V20" s="161">
        <f>ROUND(E20*U20,2)</f>
        <v>45.33</v>
      </c>
      <c r="W20" s="161"/>
      <c r="X20" s="161" t="s">
        <v>114</v>
      </c>
      <c r="Y20" s="152"/>
      <c r="Z20" s="152"/>
      <c r="AA20" s="152"/>
      <c r="AB20" s="152"/>
      <c r="AC20" s="152"/>
      <c r="AD20" s="152"/>
      <c r="AE20" s="152"/>
      <c r="AF20" s="152"/>
      <c r="AG20" s="152" t="s">
        <v>115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outlineLevel="1">
      <c r="A21" s="159"/>
      <c r="B21" s="160"/>
      <c r="C21" s="245"/>
      <c r="D21" s="246"/>
      <c r="E21" s="246"/>
      <c r="F21" s="246"/>
      <c r="G21" s="246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52"/>
      <c r="Z21" s="152"/>
      <c r="AA21" s="152"/>
      <c r="AB21" s="152"/>
      <c r="AC21" s="152"/>
      <c r="AD21" s="152"/>
      <c r="AE21" s="152"/>
      <c r="AF21" s="152"/>
      <c r="AG21" s="152" t="s">
        <v>116</v>
      </c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>
      <c r="A22" s="171">
        <v>5</v>
      </c>
      <c r="B22" s="172" t="s">
        <v>132</v>
      </c>
      <c r="C22" s="180" t="s">
        <v>133</v>
      </c>
      <c r="D22" s="173" t="s">
        <v>119</v>
      </c>
      <c r="E22" s="174">
        <v>359.8</v>
      </c>
      <c r="F22" s="175"/>
      <c r="G22" s="176">
        <f>ROUND(E22*F22,2)</f>
        <v>0</v>
      </c>
      <c r="H22" s="175"/>
      <c r="I22" s="176">
        <f>ROUND(E22*H22,2)</f>
        <v>0</v>
      </c>
      <c r="J22" s="175"/>
      <c r="K22" s="176">
        <f>ROUND(E22*J22,2)</f>
        <v>0</v>
      </c>
      <c r="L22" s="176">
        <v>21</v>
      </c>
      <c r="M22" s="176">
        <f>G22*(1+L22/100)</f>
        <v>0</v>
      </c>
      <c r="N22" s="176">
        <v>0</v>
      </c>
      <c r="O22" s="176">
        <f>ROUND(E22*N22,2)</f>
        <v>0</v>
      </c>
      <c r="P22" s="176">
        <v>0</v>
      </c>
      <c r="Q22" s="176">
        <f>ROUND(E22*P22,2)</f>
        <v>0</v>
      </c>
      <c r="R22" s="176" t="s">
        <v>120</v>
      </c>
      <c r="S22" s="176" t="s">
        <v>113</v>
      </c>
      <c r="T22" s="177" t="s">
        <v>113</v>
      </c>
      <c r="U22" s="161">
        <v>3.0300000000000001E-2</v>
      </c>
      <c r="V22" s="161">
        <f>ROUND(E22*U22,2)</f>
        <v>10.9</v>
      </c>
      <c r="W22" s="161"/>
      <c r="X22" s="161" t="s">
        <v>114</v>
      </c>
      <c r="Y22" s="152"/>
      <c r="Z22" s="152"/>
      <c r="AA22" s="152"/>
      <c r="AB22" s="152"/>
      <c r="AC22" s="152"/>
      <c r="AD22" s="152"/>
      <c r="AE22" s="152"/>
      <c r="AF22" s="152"/>
      <c r="AG22" s="152" t="s">
        <v>115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>
      <c r="A23" s="159"/>
      <c r="B23" s="160"/>
      <c r="C23" s="245"/>
      <c r="D23" s="246"/>
      <c r="E23" s="246"/>
      <c r="F23" s="246"/>
      <c r="G23" s="246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52"/>
      <c r="Z23" s="152"/>
      <c r="AA23" s="152"/>
      <c r="AB23" s="152"/>
      <c r="AC23" s="152"/>
      <c r="AD23" s="152"/>
      <c r="AE23" s="152"/>
      <c r="AF23" s="152"/>
      <c r="AG23" s="152" t="s">
        <v>116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ht="33.75" outlineLevel="1">
      <c r="A24" s="171">
        <v>6</v>
      </c>
      <c r="B24" s="172" t="s">
        <v>134</v>
      </c>
      <c r="C24" s="180" t="s">
        <v>135</v>
      </c>
      <c r="D24" s="173" t="s">
        <v>119</v>
      </c>
      <c r="E24" s="174">
        <v>359.8</v>
      </c>
      <c r="F24" s="175"/>
      <c r="G24" s="176">
        <f>ROUND(E24*F24,2)</f>
        <v>0</v>
      </c>
      <c r="H24" s="175"/>
      <c r="I24" s="176">
        <f>ROUND(E24*H24,2)</f>
        <v>0</v>
      </c>
      <c r="J24" s="175"/>
      <c r="K24" s="176">
        <f>ROUND(E24*J24,2)</f>
        <v>0</v>
      </c>
      <c r="L24" s="176">
        <v>21</v>
      </c>
      <c r="M24" s="176">
        <f>G24*(1+L24/100)</f>
        <v>0</v>
      </c>
      <c r="N24" s="176">
        <v>5.0000000000000002E-5</v>
      </c>
      <c r="O24" s="176">
        <f>ROUND(E24*N24,2)</f>
        <v>0.02</v>
      </c>
      <c r="P24" s="176">
        <v>0</v>
      </c>
      <c r="Q24" s="176">
        <f>ROUND(E24*P24,2)</f>
        <v>0</v>
      </c>
      <c r="R24" s="176" t="s">
        <v>120</v>
      </c>
      <c r="S24" s="176" t="s">
        <v>113</v>
      </c>
      <c r="T24" s="177" t="s">
        <v>113</v>
      </c>
      <c r="U24" s="161">
        <v>0</v>
      </c>
      <c r="V24" s="161">
        <f>ROUND(E24*U24,2)</f>
        <v>0</v>
      </c>
      <c r="W24" s="161"/>
      <c r="X24" s="161" t="s">
        <v>114</v>
      </c>
      <c r="Y24" s="152"/>
      <c r="Z24" s="152"/>
      <c r="AA24" s="152"/>
      <c r="AB24" s="152"/>
      <c r="AC24" s="152"/>
      <c r="AD24" s="152"/>
      <c r="AE24" s="152"/>
      <c r="AF24" s="152"/>
      <c r="AG24" s="152" t="s">
        <v>115</v>
      </c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outlineLevel="1">
      <c r="A25" s="159"/>
      <c r="B25" s="160"/>
      <c r="C25" s="245"/>
      <c r="D25" s="246"/>
      <c r="E25" s="246"/>
      <c r="F25" s="246"/>
      <c r="G25" s="246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52"/>
      <c r="Z25" s="152"/>
      <c r="AA25" s="152"/>
      <c r="AB25" s="152"/>
      <c r="AC25" s="152"/>
      <c r="AD25" s="152"/>
      <c r="AE25" s="152"/>
      <c r="AF25" s="152"/>
      <c r="AG25" s="152" t="s">
        <v>116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outlineLevel="1">
      <c r="A26" s="171">
        <v>7</v>
      </c>
      <c r="B26" s="172" t="s">
        <v>136</v>
      </c>
      <c r="C26" s="180" t="s">
        <v>137</v>
      </c>
      <c r="D26" s="173" t="s">
        <v>119</v>
      </c>
      <c r="E26" s="174">
        <v>359.8</v>
      </c>
      <c r="F26" s="175"/>
      <c r="G26" s="176">
        <f>ROUND(E26*F26,2)</f>
        <v>0</v>
      </c>
      <c r="H26" s="175"/>
      <c r="I26" s="176">
        <f>ROUND(E26*H26,2)</f>
        <v>0</v>
      </c>
      <c r="J26" s="175"/>
      <c r="K26" s="176">
        <f>ROUND(E26*J26,2)</f>
        <v>0</v>
      </c>
      <c r="L26" s="176">
        <v>21</v>
      </c>
      <c r="M26" s="176">
        <f>G26*(1+L26/100)</f>
        <v>0</v>
      </c>
      <c r="N26" s="176">
        <v>0</v>
      </c>
      <c r="O26" s="176">
        <f>ROUND(E26*N26,2)</f>
        <v>0</v>
      </c>
      <c r="P26" s="176">
        <v>0</v>
      </c>
      <c r="Q26" s="176">
        <f>ROUND(E26*P26,2)</f>
        <v>0</v>
      </c>
      <c r="R26" s="176" t="s">
        <v>120</v>
      </c>
      <c r="S26" s="176" t="s">
        <v>113</v>
      </c>
      <c r="T26" s="177" t="s">
        <v>113</v>
      </c>
      <c r="U26" s="161">
        <v>1.7999999999999999E-2</v>
      </c>
      <c r="V26" s="161">
        <f>ROUND(E26*U26,2)</f>
        <v>6.48</v>
      </c>
      <c r="W26" s="161"/>
      <c r="X26" s="161" t="s">
        <v>114</v>
      </c>
      <c r="Y26" s="152"/>
      <c r="Z26" s="152"/>
      <c r="AA26" s="152"/>
      <c r="AB26" s="152"/>
      <c r="AC26" s="152"/>
      <c r="AD26" s="152"/>
      <c r="AE26" s="152"/>
      <c r="AF26" s="152"/>
      <c r="AG26" s="152" t="s">
        <v>115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1">
      <c r="A27" s="159"/>
      <c r="B27" s="160"/>
      <c r="C27" s="245"/>
      <c r="D27" s="246"/>
      <c r="E27" s="246"/>
      <c r="F27" s="246"/>
      <c r="G27" s="246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52"/>
      <c r="Z27" s="152"/>
      <c r="AA27" s="152"/>
      <c r="AB27" s="152"/>
      <c r="AC27" s="152"/>
      <c r="AD27" s="152"/>
      <c r="AE27" s="152"/>
      <c r="AF27" s="152"/>
      <c r="AG27" s="152" t="s">
        <v>116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>
      <c r="A28" s="165" t="s">
        <v>108</v>
      </c>
      <c r="B28" s="166" t="s">
        <v>59</v>
      </c>
      <c r="C28" s="179" t="s">
        <v>60</v>
      </c>
      <c r="D28" s="167"/>
      <c r="E28" s="168"/>
      <c r="F28" s="169"/>
      <c r="G28" s="169">
        <f>SUMIF(AG29:AG31,"&lt;&gt;NOR",G29:G31)</f>
        <v>0</v>
      </c>
      <c r="H28" s="169"/>
      <c r="I28" s="169">
        <f>SUM(I29:I31)</f>
        <v>0</v>
      </c>
      <c r="J28" s="169"/>
      <c r="K28" s="169">
        <f>SUM(K29:K31)</f>
        <v>0</v>
      </c>
      <c r="L28" s="169"/>
      <c r="M28" s="169">
        <f>SUM(M29:M31)</f>
        <v>0</v>
      </c>
      <c r="N28" s="169"/>
      <c r="O28" s="169">
        <f>SUM(O29:O31)</f>
        <v>0</v>
      </c>
      <c r="P28" s="169"/>
      <c r="Q28" s="169">
        <f>SUM(Q29:Q31)</f>
        <v>0.09</v>
      </c>
      <c r="R28" s="169"/>
      <c r="S28" s="169"/>
      <c r="T28" s="170"/>
      <c r="U28" s="164"/>
      <c r="V28" s="164">
        <f>SUM(V29:V31)</f>
        <v>3.3</v>
      </c>
      <c r="W28" s="164"/>
      <c r="X28" s="164"/>
      <c r="AG28" t="s">
        <v>109</v>
      </c>
    </row>
    <row r="29" spans="1:60" ht="22.5" outlineLevel="1">
      <c r="A29" s="171">
        <v>8</v>
      </c>
      <c r="B29" s="172" t="s">
        <v>138</v>
      </c>
      <c r="C29" s="180" t="s">
        <v>139</v>
      </c>
      <c r="D29" s="173" t="s">
        <v>119</v>
      </c>
      <c r="E29" s="174">
        <v>7.68</v>
      </c>
      <c r="F29" s="175"/>
      <c r="G29" s="176">
        <f>ROUND(E29*F29,2)</f>
        <v>0</v>
      </c>
      <c r="H29" s="175"/>
      <c r="I29" s="176">
        <f>ROUND(E29*H29,2)</f>
        <v>0</v>
      </c>
      <c r="J29" s="175"/>
      <c r="K29" s="176">
        <f>ROUND(E29*J29,2)</f>
        <v>0</v>
      </c>
      <c r="L29" s="176">
        <v>21</v>
      </c>
      <c r="M29" s="176">
        <f>G29*(1+L29/100)</f>
        <v>0</v>
      </c>
      <c r="N29" s="176">
        <v>3.3E-4</v>
      </c>
      <c r="O29" s="176">
        <f>ROUND(E29*N29,2)</f>
        <v>0</v>
      </c>
      <c r="P29" s="176">
        <v>1.188E-2</v>
      </c>
      <c r="Q29" s="176">
        <f>ROUND(E29*P29,2)</f>
        <v>0.09</v>
      </c>
      <c r="R29" s="176" t="s">
        <v>140</v>
      </c>
      <c r="S29" s="176" t="s">
        <v>113</v>
      </c>
      <c r="T29" s="177" t="s">
        <v>113</v>
      </c>
      <c r="U29" s="161">
        <v>0.43</v>
      </c>
      <c r="V29" s="161">
        <f>ROUND(E29*U29,2)</f>
        <v>3.3</v>
      </c>
      <c r="W29" s="161"/>
      <c r="X29" s="161" t="s">
        <v>114</v>
      </c>
      <c r="Y29" s="152"/>
      <c r="Z29" s="152"/>
      <c r="AA29" s="152"/>
      <c r="AB29" s="152"/>
      <c r="AC29" s="152"/>
      <c r="AD29" s="152"/>
      <c r="AE29" s="152"/>
      <c r="AF29" s="152"/>
      <c r="AG29" s="152" t="s">
        <v>115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>
      <c r="A30" s="159"/>
      <c r="B30" s="160"/>
      <c r="C30" s="181" t="s">
        <v>141</v>
      </c>
      <c r="D30" s="162"/>
      <c r="E30" s="163">
        <v>7.68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52"/>
      <c r="Z30" s="152"/>
      <c r="AA30" s="152"/>
      <c r="AB30" s="152"/>
      <c r="AC30" s="152"/>
      <c r="AD30" s="152"/>
      <c r="AE30" s="152"/>
      <c r="AF30" s="152"/>
      <c r="AG30" s="152" t="s">
        <v>127</v>
      </c>
      <c r="AH30" s="152">
        <v>0</v>
      </c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>
      <c r="A31" s="159"/>
      <c r="B31" s="160"/>
      <c r="C31" s="241"/>
      <c r="D31" s="242"/>
      <c r="E31" s="242"/>
      <c r="F31" s="242"/>
      <c r="G31" s="242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52"/>
      <c r="Z31" s="152"/>
      <c r="AA31" s="152"/>
      <c r="AB31" s="152"/>
      <c r="AC31" s="152"/>
      <c r="AD31" s="152"/>
      <c r="AE31" s="152"/>
      <c r="AF31" s="152"/>
      <c r="AG31" s="152" t="s">
        <v>116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>
      <c r="A32" s="165" t="s">
        <v>108</v>
      </c>
      <c r="B32" s="166" t="s">
        <v>61</v>
      </c>
      <c r="C32" s="179" t="s">
        <v>62</v>
      </c>
      <c r="D32" s="167"/>
      <c r="E32" s="168"/>
      <c r="F32" s="169"/>
      <c r="G32" s="169">
        <f>SUMIF(AG33:AG35,"&lt;&gt;NOR",G33:G35)</f>
        <v>0</v>
      </c>
      <c r="H32" s="169"/>
      <c r="I32" s="169">
        <f>SUM(I33:I35)</f>
        <v>0</v>
      </c>
      <c r="J32" s="169"/>
      <c r="K32" s="169">
        <f>SUM(K33:K35)</f>
        <v>0</v>
      </c>
      <c r="L32" s="169"/>
      <c r="M32" s="169">
        <f>SUM(M33:M35)</f>
        <v>0</v>
      </c>
      <c r="N32" s="169"/>
      <c r="O32" s="169">
        <f>SUM(O33:O35)</f>
        <v>0</v>
      </c>
      <c r="P32" s="169"/>
      <c r="Q32" s="169">
        <f>SUM(Q33:Q35)</f>
        <v>0</v>
      </c>
      <c r="R32" s="169"/>
      <c r="S32" s="169"/>
      <c r="T32" s="170"/>
      <c r="U32" s="164"/>
      <c r="V32" s="164">
        <f>SUM(V33:V35)</f>
        <v>13.46</v>
      </c>
      <c r="W32" s="164"/>
      <c r="X32" s="164"/>
      <c r="AG32" t="s">
        <v>109</v>
      </c>
    </row>
    <row r="33" spans="1:60" ht="33.75" outlineLevel="1">
      <c r="A33" s="171">
        <v>9</v>
      </c>
      <c r="B33" s="172" t="s">
        <v>142</v>
      </c>
      <c r="C33" s="180" t="s">
        <v>143</v>
      </c>
      <c r="D33" s="173" t="s">
        <v>144</v>
      </c>
      <c r="E33" s="174">
        <v>7.1160899999999998</v>
      </c>
      <c r="F33" s="175"/>
      <c r="G33" s="176">
        <f>ROUND(E33*F33,2)</f>
        <v>0</v>
      </c>
      <c r="H33" s="175"/>
      <c r="I33" s="176">
        <f>ROUND(E33*H33,2)</f>
        <v>0</v>
      </c>
      <c r="J33" s="175"/>
      <c r="K33" s="176">
        <f>ROUND(E33*J33,2)</f>
        <v>0</v>
      </c>
      <c r="L33" s="176">
        <v>21</v>
      </c>
      <c r="M33" s="176">
        <f>G33*(1+L33/100)</f>
        <v>0</v>
      </c>
      <c r="N33" s="176">
        <v>0</v>
      </c>
      <c r="O33" s="176">
        <f>ROUND(E33*N33,2)</f>
        <v>0</v>
      </c>
      <c r="P33" s="176">
        <v>0</v>
      </c>
      <c r="Q33" s="176">
        <f>ROUND(E33*P33,2)</f>
        <v>0</v>
      </c>
      <c r="R33" s="176" t="s">
        <v>145</v>
      </c>
      <c r="S33" s="176" t="s">
        <v>113</v>
      </c>
      <c r="T33" s="177" t="s">
        <v>113</v>
      </c>
      <c r="U33" s="161">
        <v>1.8919999999999999</v>
      </c>
      <c r="V33" s="161">
        <f>ROUND(E33*U33,2)</f>
        <v>13.46</v>
      </c>
      <c r="W33" s="161"/>
      <c r="X33" s="161" t="s">
        <v>146</v>
      </c>
      <c r="Y33" s="152"/>
      <c r="Z33" s="152"/>
      <c r="AA33" s="152"/>
      <c r="AB33" s="152"/>
      <c r="AC33" s="152"/>
      <c r="AD33" s="152"/>
      <c r="AE33" s="152"/>
      <c r="AF33" s="152"/>
      <c r="AG33" s="152" t="s">
        <v>147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>
      <c r="A34" s="159"/>
      <c r="B34" s="160"/>
      <c r="C34" s="247" t="s">
        <v>148</v>
      </c>
      <c r="D34" s="248"/>
      <c r="E34" s="248"/>
      <c r="F34" s="248"/>
      <c r="G34" s="248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52"/>
      <c r="Z34" s="152"/>
      <c r="AA34" s="152"/>
      <c r="AB34" s="152"/>
      <c r="AC34" s="152"/>
      <c r="AD34" s="152"/>
      <c r="AE34" s="152"/>
      <c r="AF34" s="152"/>
      <c r="AG34" s="152" t="s">
        <v>123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>
      <c r="A35" s="159"/>
      <c r="B35" s="160"/>
      <c r="C35" s="241"/>
      <c r="D35" s="242"/>
      <c r="E35" s="242"/>
      <c r="F35" s="242"/>
      <c r="G35" s="242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52"/>
      <c r="Z35" s="152"/>
      <c r="AA35" s="152"/>
      <c r="AB35" s="152"/>
      <c r="AC35" s="152"/>
      <c r="AD35" s="152"/>
      <c r="AE35" s="152"/>
      <c r="AF35" s="152"/>
      <c r="AG35" s="152" t="s">
        <v>116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>
      <c r="A36" s="165" t="s">
        <v>108</v>
      </c>
      <c r="B36" s="166" t="s">
        <v>63</v>
      </c>
      <c r="C36" s="179" t="s">
        <v>64</v>
      </c>
      <c r="D36" s="167"/>
      <c r="E36" s="168"/>
      <c r="F36" s="169"/>
      <c r="G36" s="169">
        <f>SUMIF(AG37:AG38,"&lt;&gt;NOR",G37:G38)</f>
        <v>0</v>
      </c>
      <c r="H36" s="169"/>
      <c r="I36" s="169">
        <f>SUM(I37:I38)</f>
        <v>0</v>
      </c>
      <c r="J36" s="169"/>
      <c r="K36" s="169">
        <f>SUM(K37:K38)</f>
        <v>0</v>
      </c>
      <c r="L36" s="169"/>
      <c r="M36" s="169">
        <f>SUM(M37:M38)</f>
        <v>0</v>
      </c>
      <c r="N36" s="169"/>
      <c r="O36" s="169">
        <f>SUM(O37:O38)</f>
        <v>0</v>
      </c>
      <c r="P36" s="169"/>
      <c r="Q36" s="169">
        <f>SUM(Q37:Q38)</f>
        <v>3.94</v>
      </c>
      <c r="R36" s="169"/>
      <c r="S36" s="169"/>
      <c r="T36" s="170"/>
      <c r="U36" s="164"/>
      <c r="V36" s="164">
        <f>SUM(V37:V38)</f>
        <v>23.64</v>
      </c>
      <c r="W36" s="164"/>
      <c r="X36" s="164"/>
      <c r="AG36" t="s">
        <v>109</v>
      </c>
    </row>
    <row r="37" spans="1:60" ht="22.5" outlineLevel="1">
      <c r="A37" s="171">
        <v>10</v>
      </c>
      <c r="B37" s="172" t="s">
        <v>149</v>
      </c>
      <c r="C37" s="180" t="s">
        <v>150</v>
      </c>
      <c r="D37" s="173" t="s">
        <v>119</v>
      </c>
      <c r="E37" s="174">
        <v>394</v>
      </c>
      <c r="F37" s="175"/>
      <c r="G37" s="176">
        <f>ROUND(E37*F37,2)</f>
        <v>0</v>
      </c>
      <c r="H37" s="175"/>
      <c r="I37" s="176">
        <f>ROUND(E37*H37,2)</f>
        <v>0</v>
      </c>
      <c r="J37" s="175"/>
      <c r="K37" s="176">
        <f>ROUND(E37*J37,2)</f>
        <v>0</v>
      </c>
      <c r="L37" s="176">
        <v>21</v>
      </c>
      <c r="M37" s="176">
        <f>G37*(1+L37/100)</f>
        <v>0</v>
      </c>
      <c r="N37" s="176">
        <v>0</v>
      </c>
      <c r="O37" s="176">
        <f>ROUND(E37*N37,2)</f>
        <v>0</v>
      </c>
      <c r="P37" s="176">
        <v>0.01</v>
      </c>
      <c r="Q37" s="176">
        <f>ROUND(E37*P37,2)</f>
        <v>3.94</v>
      </c>
      <c r="R37" s="176" t="s">
        <v>151</v>
      </c>
      <c r="S37" s="176" t="s">
        <v>113</v>
      </c>
      <c r="T37" s="177" t="s">
        <v>113</v>
      </c>
      <c r="U37" s="161">
        <v>0.06</v>
      </c>
      <c r="V37" s="161">
        <f>ROUND(E37*U37,2)</f>
        <v>23.64</v>
      </c>
      <c r="W37" s="161"/>
      <c r="X37" s="161" t="s">
        <v>114</v>
      </c>
      <c r="Y37" s="152"/>
      <c r="Z37" s="152"/>
      <c r="AA37" s="152"/>
      <c r="AB37" s="152"/>
      <c r="AC37" s="152"/>
      <c r="AD37" s="152"/>
      <c r="AE37" s="152"/>
      <c r="AF37" s="152"/>
      <c r="AG37" s="152" t="s">
        <v>115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outlineLevel="1">
      <c r="A38" s="159"/>
      <c r="B38" s="160"/>
      <c r="C38" s="245"/>
      <c r="D38" s="246"/>
      <c r="E38" s="246"/>
      <c r="F38" s="246"/>
      <c r="G38" s="246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52"/>
      <c r="Z38" s="152"/>
      <c r="AA38" s="152"/>
      <c r="AB38" s="152"/>
      <c r="AC38" s="152"/>
      <c r="AD38" s="152"/>
      <c r="AE38" s="152"/>
      <c r="AF38" s="152"/>
      <c r="AG38" s="152" t="s">
        <v>116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>
      <c r="A39" s="165" t="s">
        <v>108</v>
      </c>
      <c r="B39" s="166" t="s">
        <v>65</v>
      </c>
      <c r="C39" s="179" t="s">
        <v>66</v>
      </c>
      <c r="D39" s="167"/>
      <c r="E39" s="168"/>
      <c r="F39" s="169"/>
      <c r="G39" s="169">
        <f>SUMIF(AG40:AG56,"&lt;&gt;NOR",G40:G56)</f>
        <v>0</v>
      </c>
      <c r="H39" s="169"/>
      <c r="I39" s="169">
        <f>SUM(I40:I56)</f>
        <v>0</v>
      </c>
      <c r="J39" s="169"/>
      <c r="K39" s="169">
        <f>SUM(K40:K56)</f>
        <v>0</v>
      </c>
      <c r="L39" s="169"/>
      <c r="M39" s="169">
        <f>SUM(M40:M56)</f>
        <v>0</v>
      </c>
      <c r="N39" s="169"/>
      <c r="O39" s="169">
        <f>SUM(O40:O56)</f>
        <v>3.1999999999999997</v>
      </c>
      <c r="P39" s="169"/>
      <c r="Q39" s="169">
        <f>SUM(Q40:Q56)</f>
        <v>0.02</v>
      </c>
      <c r="R39" s="169"/>
      <c r="S39" s="169"/>
      <c r="T39" s="170"/>
      <c r="U39" s="164"/>
      <c r="V39" s="164">
        <f>SUM(V40:V56)</f>
        <v>122.82000000000002</v>
      </c>
      <c r="W39" s="164"/>
      <c r="X39" s="164"/>
      <c r="AG39" t="s">
        <v>109</v>
      </c>
    </row>
    <row r="40" spans="1:60" ht="22.5" outlineLevel="1">
      <c r="A40" s="171">
        <v>11</v>
      </c>
      <c r="B40" s="172" t="s">
        <v>152</v>
      </c>
      <c r="C40" s="180" t="s">
        <v>153</v>
      </c>
      <c r="D40" s="173" t="s">
        <v>154</v>
      </c>
      <c r="E40" s="174">
        <v>1</v>
      </c>
      <c r="F40" s="175"/>
      <c r="G40" s="176">
        <f>ROUND(E40*F40,2)</f>
        <v>0</v>
      </c>
      <c r="H40" s="175"/>
      <c r="I40" s="176">
        <f>ROUND(E40*H40,2)</f>
        <v>0</v>
      </c>
      <c r="J40" s="175"/>
      <c r="K40" s="176">
        <f>ROUND(E40*J40,2)</f>
        <v>0</v>
      </c>
      <c r="L40" s="176">
        <v>21</v>
      </c>
      <c r="M40" s="176">
        <f>G40*(1+L40/100)</f>
        <v>0</v>
      </c>
      <c r="N40" s="176">
        <v>1.6000000000000001E-4</v>
      </c>
      <c r="O40" s="176">
        <f>ROUND(E40*N40,2)</f>
        <v>0</v>
      </c>
      <c r="P40" s="176">
        <v>1.2319999999999999E-2</v>
      </c>
      <c r="Q40" s="176">
        <f>ROUND(E40*P40,2)</f>
        <v>0.01</v>
      </c>
      <c r="R40" s="176" t="s">
        <v>155</v>
      </c>
      <c r="S40" s="176" t="s">
        <v>113</v>
      </c>
      <c r="T40" s="177" t="s">
        <v>113</v>
      </c>
      <c r="U40" s="161">
        <v>0.33815000000000001</v>
      </c>
      <c r="V40" s="161">
        <f>ROUND(E40*U40,2)</f>
        <v>0.34</v>
      </c>
      <c r="W40" s="161"/>
      <c r="X40" s="161" t="s">
        <v>114</v>
      </c>
      <c r="Y40" s="152"/>
      <c r="Z40" s="152"/>
      <c r="AA40" s="152"/>
      <c r="AB40" s="152"/>
      <c r="AC40" s="152"/>
      <c r="AD40" s="152"/>
      <c r="AE40" s="152"/>
      <c r="AF40" s="152"/>
      <c r="AG40" s="152" t="s">
        <v>115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outlineLevel="1">
      <c r="A41" s="159"/>
      <c r="B41" s="160"/>
      <c r="C41" s="245"/>
      <c r="D41" s="246"/>
      <c r="E41" s="246"/>
      <c r="F41" s="246"/>
      <c r="G41" s="246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52"/>
      <c r="Z41" s="152"/>
      <c r="AA41" s="152"/>
      <c r="AB41" s="152"/>
      <c r="AC41" s="152"/>
      <c r="AD41" s="152"/>
      <c r="AE41" s="152"/>
      <c r="AF41" s="152"/>
      <c r="AG41" s="152" t="s">
        <v>116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ht="33.75" outlineLevel="1">
      <c r="A42" s="171">
        <v>12</v>
      </c>
      <c r="B42" s="172" t="s">
        <v>156</v>
      </c>
      <c r="C42" s="180" t="s">
        <v>271</v>
      </c>
      <c r="D42" s="173" t="s">
        <v>154</v>
      </c>
      <c r="E42" s="174">
        <v>1</v>
      </c>
      <c r="F42" s="175"/>
      <c r="G42" s="176">
        <f>ROUND(E42*F42,2)</f>
        <v>0</v>
      </c>
      <c r="H42" s="175"/>
      <c r="I42" s="176">
        <f>ROUND(E42*H42,2)</f>
        <v>0</v>
      </c>
      <c r="J42" s="175"/>
      <c r="K42" s="176">
        <f>ROUND(E42*J42,2)</f>
        <v>0</v>
      </c>
      <c r="L42" s="176">
        <v>21</v>
      </c>
      <c r="M42" s="176">
        <f>G42*(1+L42/100)</f>
        <v>0</v>
      </c>
      <c r="N42" s="176">
        <v>1.3639999999999999E-2</v>
      </c>
      <c r="O42" s="176">
        <f>ROUND(E42*N42,2)</f>
        <v>0.01</v>
      </c>
      <c r="P42" s="176">
        <v>0</v>
      </c>
      <c r="Q42" s="176">
        <f>ROUND(E42*P42,2)</f>
        <v>0</v>
      </c>
      <c r="R42" s="176" t="s">
        <v>155</v>
      </c>
      <c r="S42" s="176" t="s">
        <v>113</v>
      </c>
      <c r="T42" s="177" t="s">
        <v>113</v>
      </c>
      <c r="U42" s="161">
        <v>0.41599999999999998</v>
      </c>
      <c r="V42" s="161">
        <f>ROUND(E42*U42,2)</f>
        <v>0.42</v>
      </c>
      <c r="W42" s="161"/>
      <c r="X42" s="161" t="s">
        <v>114</v>
      </c>
      <c r="Y42" s="152"/>
      <c r="Z42" s="152"/>
      <c r="AA42" s="152"/>
      <c r="AB42" s="152"/>
      <c r="AC42" s="152"/>
      <c r="AD42" s="152"/>
      <c r="AE42" s="152"/>
      <c r="AF42" s="152"/>
      <c r="AG42" s="152" t="s">
        <v>115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outlineLevel="1">
      <c r="A43" s="159"/>
      <c r="B43" s="160"/>
      <c r="C43" s="245"/>
      <c r="D43" s="246"/>
      <c r="E43" s="246"/>
      <c r="F43" s="246"/>
      <c r="G43" s="246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52"/>
      <c r="Z43" s="152"/>
      <c r="AA43" s="152"/>
      <c r="AB43" s="152"/>
      <c r="AC43" s="152"/>
      <c r="AD43" s="152"/>
      <c r="AE43" s="152"/>
      <c r="AF43" s="152"/>
      <c r="AG43" s="152" t="s">
        <v>116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ht="22.5" outlineLevel="1">
      <c r="A44" s="171">
        <v>13</v>
      </c>
      <c r="B44" s="172" t="s">
        <v>157</v>
      </c>
      <c r="C44" s="180" t="s">
        <v>272</v>
      </c>
      <c r="D44" s="173" t="s">
        <v>119</v>
      </c>
      <c r="E44" s="174">
        <v>394</v>
      </c>
      <c r="F44" s="175"/>
      <c r="G44" s="176">
        <f>ROUND(E44*F44,2)</f>
        <v>0</v>
      </c>
      <c r="H44" s="175"/>
      <c r="I44" s="176">
        <f>ROUND(E44*H44,2)</f>
        <v>0</v>
      </c>
      <c r="J44" s="175"/>
      <c r="K44" s="176">
        <f>ROUND(E44*J44,2)</f>
        <v>0</v>
      </c>
      <c r="L44" s="176">
        <v>21</v>
      </c>
      <c r="M44" s="176">
        <f>G44*(1+L44/100)</f>
        <v>0</v>
      </c>
      <c r="N44" s="176">
        <v>6.6E-3</v>
      </c>
      <c r="O44" s="176">
        <f>ROUND(E44*N44,2)</f>
        <v>2.6</v>
      </c>
      <c r="P44" s="176">
        <v>0</v>
      </c>
      <c r="Q44" s="176">
        <f>ROUND(E44*P44,2)</f>
        <v>0</v>
      </c>
      <c r="R44" s="176" t="s">
        <v>155</v>
      </c>
      <c r="S44" s="176" t="s">
        <v>113</v>
      </c>
      <c r="T44" s="177" t="s">
        <v>113</v>
      </c>
      <c r="U44" s="161">
        <v>0.20799999999999999</v>
      </c>
      <c r="V44" s="161">
        <f>ROUND(E44*U44,2)</f>
        <v>81.95</v>
      </c>
      <c r="W44" s="161"/>
      <c r="X44" s="161" t="s">
        <v>114</v>
      </c>
      <c r="Y44" s="152"/>
      <c r="Z44" s="152"/>
      <c r="AA44" s="152"/>
      <c r="AB44" s="152"/>
      <c r="AC44" s="152"/>
      <c r="AD44" s="152"/>
      <c r="AE44" s="152"/>
      <c r="AF44" s="152"/>
      <c r="AG44" s="152" t="s">
        <v>115</v>
      </c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outlineLevel="1">
      <c r="A45" s="159"/>
      <c r="B45" s="160"/>
      <c r="C45" s="245"/>
      <c r="D45" s="246"/>
      <c r="E45" s="246"/>
      <c r="F45" s="246"/>
      <c r="G45" s="246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52"/>
      <c r="Z45" s="152"/>
      <c r="AA45" s="152"/>
      <c r="AB45" s="152"/>
      <c r="AC45" s="152"/>
      <c r="AD45" s="152"/>
      <c r="AE45" s="152"/>
      <c r="AF45" s="152"/>
      <c r="AG45" s="152" t="s">
        <v>116</v>
      </c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ht="22.5" outlineLevel="1">
      <c r="A46" s="171">
        <v>14</v>
      </c>
      <c r="B46" s="172" t="s">
        <v>158</v>
      </c>
      <c r="C46" s="180" t="s">
        <v>273</v>
      </c>
      <c r="D46" s="173" t="s">
        <v>119</v>
      </c>
      <c r="E46" s="174">
        <v>394</v>
      </c>
      <c r="F46" s="175"/>
      <c r="G46" s="176">
        <f>ROUND(E46*F46,2)</f>
        <v>0</v>
      </c>
      <c r="H46" s="175"/>
      <c r="I46" s="176">
        <f>ROUND(E46*H46,2)</f>
        <v>0</v>
      </c>
      <c r="J46" s="175"/>
      <c r="K46" s="176">
        <f>ROUND(E46*J46,2)</f>
        <v>0</v>
      </c>
      <c r="L46" s="176">
        <v>21</v>
      </c>
      <c r="M46" s="176">
        <f>G46*(1+L46/100)</f>
        <v>0</v>
      </c>
      <c r="N46" s="176">
        <v>1.47E-3</v>
      </c>
      <c r="O46" s="176">
        <f>ROUND(E46*N46,2)</f>
        <v>0.57999999999999996</v>
      </c>
      <c r="P46" s="176">
        <v>0</v>
      </c>
      <c r="Q46" s="176">
        <f>ROUND(E46*P46,2)</f>
        <v>0</v>
      </c>
      <c r="R46" s="176" t="s">
        <v>155</v>
      </c>
      <c r="S46" s="176" t="s">
        <v>113</v>
      </c>
      <c r="T46" s="177" t="s">
        <v>113</v>
      </c>
      <c r="U46" s="161">
        <v>0.08</v>
      </c>
      <c r="V46" s="161">
        <f>ROUND(E46*U46,2)</f>
        <v>31.52</v>
      </c>
      <c r="W46" s="161"/>
      <c r="X46" s="161" t="s">
        <v>114</v>
      </c>
      <c r="Y46" s="152"/>
      <c r="Z46" s="152"/>
      <c r="AA46" s="152"/>
      <c r="AB46" s="152"/>
      <c r="AC46" s="152"/>
      <c r="AD46" s="152"/>
      <c r="AE46" s="152"/>
      <c r="AF46" s="152"/>
      <c r="AG46" s="152" t="s">
        <v>115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1">
      <c r="A47" s="159"/>
      <c r="B47" s="160"/>
      <c r="C47" s="245"/>
      <c r="D47" s="246"/>
      <c r="E47" s="246"/>
      <c r="F47" s="246"/>
      <c r="G47" s="246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52"/>
      <c r="Z47" s="152"/>
      <c r="AA47" s="152"/>
      <c r="AB47" s="152"/>
      <c r="AC47" s="152"/>
      <c r="AD47" s="152"/>
      <c r="AE47" s="152"/>
      <c r="AF47" s="152"/>
      <c r="AG47" s="152" t="s">
        <v>116</v>
      </c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ht="22.5" outlineLevel="1">
      <c r="A48" s="171">
        <v>15</v>
      </c>
      <c r="B48" s="172" t="s">
        <v>159</v>
      </c>
      <c r="C48" s="180" t="s">
        <v>160</v>
      </c>
      <c r="D48" s="173" t="s">
        <v>119</v>
      </c>
      <c r="E48" s="174">
        <v>1</v>
      </c>
      <c r="F48" s="175"/>
      <c r="G48" s="176">
        <f>ROUND(E48*F48,2)</f>
        <v>0</v>
      </c>
      <c r="H48" s="175"/>
      <c r="I48" s="176">
        <f>ROUND(E48*H48,2)</f>
        <v>0</v>
      </c>
      <c r="J48" s="175"/>
      <c r="K48" s="176">
        <f>ROUND(E48*J48,2)</f>
        <v>0</v>
      </c>
      <c r="L48" s="176">
        <v>21</v>
      </c>
      <c r="M48" s="176">
        <f>G48*(1+L48/100)</f>
        <v>0</v>
      </c>
      <c r="N48" s="176">
        <v>1.6000000000000001E-4</v>
      </c>
      <c r="O48" s="176">
        <f>ROUND(E48*N48,2)</f>
        <v>0</v>
      </c>
      <c r="P48" s="176">
        <v>1.32E-2</v>
      </c>
      <c r="Q48" s="176">
        <f>ROUND(E48*P48,2)</f>
        <v>0.01</v>
      </c>
      <c r="R48" s="176" t="s">
        <v>155</v>
      </c>
      <c r="S48" s="176" t="s">
        <v>113</v>
      </c>
      <c r="T48" s="177" t="s">
        <v>113</v>
      </c>
      <c r="U48" s="161">
        <v>1.2858000000000001</v>
      </c>
      <c r="V48" s="161">
        <f>ROUND(E48*U48,2)</f>
        <v>1.29</v>
      </c>
      <c r="W48" s="161"/>
      <c r="X48" s="161" t="s">
        <v>114</v>
      </c>
      <c r="Y48" s="152"/>
      <c r="Z48" s="152"/>
      <c r="AA48" s="152"/>
      <c r="AB48" s="152"/>
      <c r="AC48" s="152"/>
      <c r="AD48" s="152"/>
      <c r="AE48" s="152"/>
      <c r="AF48" s="152"/>
      <c r="AG48" s="152" t="s">
        <v>115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outlineLevel="1">
      <c r="A49" s="159"/>
      <c r="B49" s="160"/>
      <c r="C49" s="245"/>
      <c r="D49" s="246"/>
      <c r="E49" s="246"/>
      <c r="F49" s="246"/>
      <c r="G49" s="246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52"/>
      <c r="Z49" s="152"/>
      <c r="AA49" s="152"/>
      <c r="AB49" s="152"/>
      <c r="AC49" s="152"/>
      <c r="AD49" s="152"/>
      <c r="AE49" s="152"/>
      <c r="AF49" s="152"/>
      <c r="AG49" s="152" t="s">
        <v>116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ht="22.5" outlineLevel="1">
      <c r="A50" s="171">
        <v>16</v>
      </c>
      <c r="B50" s="172" t="s">
        <v>161</v>
      </c>
      <c r="C50" s="180" t="s">
        <v>162</v>
      </c>
      <c r="D50" s="173" t="s">
        <v>119</v>
      </c>
      <c r="E50" s="174">
        <v>1</v>
      </c>
      <c r="F50" s="175"/>
      <c r="G50" s="176">
        <f>ROUND(E50*F50,2)</f>
        <v>0</v>
      </c>
      <c r="H50" s="175"/>
      <c r="I50" s="176">
        <f>ROUND(E50*H50,2)</f>
        <v>0</v>
      </c>
      <c r="J50" s="175"/>
      <c r="K50" s="176">
        <f>ROUND(E50*J50,2)</f>
        <v>0</v>
      </c>
      <c r="L50" s="176">
        <v>21</v>
      </c>
      <c r="M50" s="176">
        <f>G50*(1+L50/100)</f>
        <v>0</v>
      </c>
      <c r="N50" s="176">
        <v>1.4619999999999999E-2</v>
      </c>
      <c r="O50" s="176">
        <f>ROUND(E50*N50,2)</f>
        <v>0.01</v>
      </c>
      <c r="P50" s="176">
        <v>0</v>
      </c>
      <c r="Q50" s="176">
        <f>ROUND(E50*P50,2)</f>
        <v>0</v>
      </c>
      <c r="R50" s="176" t="s">
        <v>155</v>
      </c>
      <c r="S50" s="176" t="s">
        <v>113</v>
      </c>
      <c r="T50" s="177" t="s">
        <v>113</v>
      </c>
      <c r="U50" s="161">
        <v>1.68</v>
      </c>
      <c r="V50" s="161">
        <f>ROUND(E50*U50,2)</f>
        <v>1.68</v>
      </c>
      <c r="W50" s="161"/>
      <c r="X50" s="161" t="s">
        <v>114</v>
      </c>
      <c r="Y50" s="152"/>
      <c r="Z50" s="152"/>
      <c r="AA50" s="152"/>
      <c r="AB50" s="152"/>
      <c r="AC50" s="152"/>
      <c r="AD50" s="152"/>
      <c r="AE50" s="152"/>
      <c r="AF50" s="152"/>
      <c r="AG50" s="152" t="s">
        <v>115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outlineLevel="1">
      <c r="A51" s="159"/>
      <c r="B51" s="160"/>
      <c r="C51" s="245"/>
      <c r="D51" s="246"/>
      <c r="E51" s="246"/>
      <c r="F51" s="246"/>
      <c r="G51" s="246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52"/>
      <c r="Z51" s="152"/>
      <c r="AA51" s="152"/>
      <c r="AB51" s="152"/>
      <c r="AC51" s="152"/>
      <c r="AD51" s="152"/>
      <c r="AE51" s="152"/>
      <c r="AF51" s="152"/>
      <c r="AG51" s="152" t="s">
        <v>116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>
      <c r="A52" s="171">
        <v>17</v>
      </c>
      <c r="B52" s="172" t="s">
        <v>163</v>
      </c>
      <c r="C52" s="180" t="s">
        <v>164</v>
      </c>
      <c r="D52" s="173" t="s">
        <v>165</v>
      </c>
      <c r="E52" s="174">
        <v>1</v>
      </c>
      <c r="F52" s="175"/>
      <c r="G52" s="176">
        <f>ROUND(E52*F52,2)</f>
        <v>0</v>
      </c>
      <c r="H52" s="175"/>
      <c r="I52" s="176">
        <f>ROUND(E52*H52,2)</f>
        <v>0</v>
      </c>
      <c r="J52" s="175"/>
      <c r="K52" s="176">
        <f>ROUND(E52*J52,2)</f>
        <v>0</v>
      </c>
      <c r="L52" s="176">
        <v>21</v>
      </c>
      <c r="M52" s="176">
        <f>G52*(1+L52/100)</f>
        <v>0</v>
      </c>
      <c r="N52" s="176">
        <v>0</v>
      </c>
      <c r="O52" s="176">
        <f>ROUND(E52*N52,2)</f>
        <v>0</v>
      </c>
      <c r="P52" s="176">
        <v>0</v>
      </c>
      <c r="Q52" s="176">
        <f>ROUND(E52*P52,2)</f>
        <v>0</v>
      </c>
      <c r="R52" s="176"/>
      <c r="S52" s="176" t="s">
        <v>166</v>
      </c>
      <c r="T52" s="177" t="s">
        <v>167</v>
      </c>
      <c r="U52" s="161">
        <v>0</v>
      </c>
      <c r="V52" s="161">
        <f>ROUND(E52*U52,2)</f>
        <v>0</v>
      </c>
      <c r="W52" s="161"/>
      <c r="X52" s="161" t="s">
        <v>114</v>
      </c>
      <c r="Y52" s="152"/>
      <c r="Z52" s="152"/>
      <c r="AA52" s="152"/>
      <c r="AB52" s="152"/>
      <c r="AC52" s="152"/>
      <c r="AD52" s="152"/>
      <c r="AE52" s="152"/>
      <c r="AF52" s="152"/>
      <c r="AG52" s="152" t="s">
        <v>115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outlineLevel="1">
      <c r="A53" s="159"/>
      <c r="B53" s="160"/>
      <c r="C53" s="245"/>
      <c r="D53" s="246"/>
      <c r="E53" s="246"/>
      <c r="F53" s="246"/>
      <c r="G53" s="246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52"/>
      <c r="Z53" s="152"/>
      <c r="AA53" s="152"/>
      <c r="AB53" s="152"/>
      <c r="AC53" s="152"/>
      <c r="AD53" s="152"/>
      <c r="AE53" s="152"/>
      <c r="AF53" s="152"/>
      <c r="AG53" s="152" t="s">
        <v>116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outlineLevel="1">
      <c r="A54" s="171">
        <v>18</v>
      </c>
      <c r="B54" s="172" t="s">
        <v>168</v>
      </c>
      <c r="C54" s="180" t="s">
        <v>169</v>
      </c>
      <c r="D54" s="173" t="s">
        <v>144</v>
      </c>
      <c r="E54" s="174">
        <v>3.2081599999999999</v>
      </c>
      <c r="F54" s="175"/>
      <c r="G54" s="176">
        <f>ROUND(E54*F54,2)</f>
        <v>0</v>
      </c>
      <c r="H54" s="175"/>
      <c r="I54" s="176">
        <f>ROUND(E54*H54,2)</f>
        <v>0</v>
      </c>
      <c r="J54" s="175"/>
      <c r="K54" s="176">
        <f>ROUND(E54*J54,2)</f>
        <v>0</v>
      </c>
      <c r="L54" s="176">
        <v>21</v>
      </c>
      <c r="M54" s="176">
        <f>G54*(1+L54/100)</f>
        <v>0</v>
      </c>
      <c r="N54" s="176">
        <v>0</v>
      </c>
      <c r="O54" s="176">
        <f>ROUND(E54*N54,2)</f>
        <v>0</v>
      </c>
      <c r="P54" s="176">
        <v>0</v>
      </c>
      <c r="Q54" s="176">
        <f>ROUND(E54*P54,2)</f>
        <v>0</v>
      </c>
      <c r="R54" s="176" t="s">
        <v>155</v>
      </c>
      <c r="S54" s="176" t="s">
        <v>113</v>
      </c>
      <c r="T54" s="177" t="s">
        <v>113</v>
      </c>
      <c r="U54" s="161">
        <v>1.7509999999999999</v>
      </c>
      <c r="V54" s="161">
        <f>ROUND(E54*U54,2)</f>
        <v>5.62</v>
      </c>
      <c r="W54" s="161"/>
      <c r="X54" s="161" t="s">
        <v>146</v>
      </c>
      <c r="Y54" s="152"/>
      <c r="Z54" s="152"/>
      <c r="AA54" s="152"/>
      <c r="AB54" s="152"/>
      <c r="AC54" s="152"/>
      <c r="AD54" s="152"/>
      <c r="AE54" s="152"/>
      <c r="AF54" s="152"/>
      <c r="AG54" s="152" t="s">
        <v>147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outlineLevel="1">
      <c r="A55" s="159"/>
      <c r="B55" s="160"/>
      <c r="C55" s="247" t="s">
        <v>170</v>
      </c>
      <c r="D55" s="248"/>
      <c r="E55" s="248"/>
      <c r="F55" s="248"/>
      <c r="G55" s="248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52"/>
      <c r="Z55" s="152"/>
      <c r="AA55" s="152"/>
      <c r="AB55" s="152"/>
      <c r="AC55" s="152"/>
      <c r="AD55" s="152"/>
      <c r="AE55" s="152"/>
      <c r="AF55" s="152"/>
      <c r="AG55" s="152" t="s">
        <v>123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>
      <c r="A56" s="159"/>
      <c r="B56" s="160"/>
      <c r="C56" s="241"/>
      <c r="D56" s="242"/>
      <c r="E56" s="242"/>
      <c r="F56" s="242"/>
      <c r="G56" s="242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52"/>
      <c r="Z56" s="152"/>
      <c r="AA56" s="152"/>
      <c r="AB56" s="152"/>
      <c r="AC56" s="152"/>
      <c r="AD56" s="152"/>
      <c r="AE56" s="152"/>
      <c r="AF56" s="152"/>
      <c r="AG56" s="152" t="s">
        <v>116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>
      <c r="A57" s="165" t="s">
        <v>108</v>
      </c>
      <c r="B57" s="166" t="s">
        <v>67</v>
      </c>
      <c r="C57" s="179" t="s">
        <v>68</v>
      </c>
      <c r="D57" s="167"/>
      <c r="E57" s="168"/>
      <c r="F57" s="169"/>
      <c r="G57" s="169">
        <f>SUMIF(AG58:AG124,"&lt;&gt;NOR",G58:G124)</f>
        <v>0</v>
      </c>
      <c r="H57" s="169"/>
      <c r="I57" s="169">
        <f>SUM(I58:I124)</f>
        <v>0</v>
      </c>
      <c r="J57" s="169"/>
      <c r="K57" s="169">
        <f>SUM(K58:K124)</f>
        <v>0</v>
      </c>
      <c r="L57" s="169"/>
      <c r="M57" s="169">
        <f>SUM(M58:M124)</f>
        <v>0</v>
      </c>
      <c r="N57" s="169"/>
      <c r="O57" s="169">
        <f>SUM(O58:O124)</f>
        <v>2.11</v>
      </c>
      <c r="P57" s="169"/>
      <c r="Q57" s="169">
        <f>SUM(Q58:Q124)</f>
        <v>0.74</v>
      </c>
      <c r="R57" s="169"/>
      <c r="S57" s="169"/>
      <c r="T57" s="170"/>
      <c r="U57" s="164"/>
      <c r="V57" s="164">
        <f>SUM(V58:V124)</f>
        <v>629.98</v>
      </c>
      <c r="W57" s="164"/>
      <c r="X57" s="164"/>
      <c r="AG57" t="s">
        <v>109</v>
      </c>
    </row>
    <row r="58" spans="1:60" ht="22.5" outlineLevel="1">
      <c r="A58" s="171">
        <v>19</v>
      </c>
      <c r="B58" s="172" t="s">
        <v>171</v>
      </c>
      <c r="C58" s="180" t="s">
        <v>277</v>
      </c>
      <c r="D58" s="173" t="s">
        <v>119</v>
      </c>
      <c r="E58" s="174">
        <v>15.6</v>
      </c>
      <c r="F58" s="175"/>
      <c r="G58" s="176">
        <f>ROUND(E58*F58,2)</f>
        <v>0</v>
      </c>
      <c r="H58" s="175"/>
      <c r="I58" s="176">
        <f>ROUND(E58*H58,2)</f>
        <v>0</v>
      </c>
      <c r="J58" s="175"/>
      <c r="K58" s="176">
        <f>ROUND(E58*J58,2)</f>
        <v>0</v>
      </c>
      <c r="L58" s="176">
        <v>21</v>
      </c>
      <c r="M58" s="176">
        <f>G58*(1+L58/100)</f>
        <v>0</v>
      </c>
      <c r="N58" s="176">
        <v>1.1E-4</v>
      </c>
      <c r="O58" s="176">
        <f>ROUND(E58*N58,2)</f>
        <v>0</v>
      </c>
      <c r="P58" s="176">
        <v>0</v>
      </c>
      <c r="Q58" s="176">
        <f>ROUND(E58*P58,2)</f>
        <v>0</v>
      </c>
      <c r="R58" s="176" t="s">
        <v>172</v>
      </c>
      <c r="S58" s="176" t="s">
        <v>113</v>
      </c>
      <c r="T58" s="177" t="s">
        <v>113</v>
      </c>
      <c r="U58" s="161">
        <v>1.2719</v>
      </c>
      <c r="V58" s="161">
        <f>ROUND(E58*U58,2)</f>
        <v>19.84</v>
      </c>
      <c r="W58" s="161"/>
      <c r="X58" s="161" t="s">
        <v>114</v>
      </c>
      <c r="Y58" s="152"/>
      <c r="Z58" s="152"/>
      <c r="AA58" s="152"/>
      <c r="AB58" s="152"/>
      <c r="AC58" s="152"/>
      <c r="AD58" s="152"/>
      <c r="AE58" s="152"/>
      <c r="AF58" s="152"/>
      <c r="AG58" s="152" t="s">
        <v>115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outlineLevel="1">
      <c r="A59" s="159"/>
      <c r="B59" s="160"/>
      <c r="C59" s="181" t="s">
        <v>173</v>
      </c>
      <c r="D59" s="162"/>
      <c r="E59" s="163">
        <v>15.6</v>
      </c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52"/>
      <c r="Z59" s="152"/>
      <c r="AA59" s="152"/>
      <c r="AB59" s="152"/>
      <c r="AC59" s="152"/>
      <c r="AD59" s="152"/>
      <c r="AE59" s="152"/>
      <c r="AF59" s="152"/>
      <c r="AG59" s="152" t="s">
        <v>127</v>
      </c>
      <c r="AH59" s="152">
        <v>0</v>
      </c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</row>
    <row r="60" spans="1:60" outlineLevel="1">
      <c r="A60" s="159"/>
      <c r="B60" s="160"/>
      <c r="C60" s="241"/>
      <c r="D60" s="242"/>
      <c r="E60" s="242"/>
      <c r="F60" s="242"/>
      <c r="G60" s="242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52"/>
      <c r="Z60" s="152"/>
      <c r="AA60" s="152"/>
      <c r="AB60" s="152"/>
      <c r="AC60" s="152"/>
      <c r="AD60" s="152"/>
      <c r="AE60" s="152"/>
      <c r="AF60" s="152"/>
      <c r="AG60" s="152" t="s">
        <v>116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ht="22.5" outlineLevel="1">
      <c r="A61" s="171">
        <v>20</v>
      </c>
      <c r="B61" s="172" t="s">
        <v>174</v>
      </c>
      <c r="C61" s="180" t="s">
        <v>274</v>
      </c>
      <c r="D61" s="173" t="s">
        <v>119</v>
      </c>
      <c r="E61" s="174">
        <v>394</v>
      </c>
      <c r="F61" s="175"/>
      <c r="G61" s="176">
        <f>ROUND(E61*F61,2)</f>
        <v>0</v>
      </c>
      <c r="H61" s="175"/>
      <c r="I61" s="176">
        <f>ROUND(E61*H61,2)</f>
        <v>0</v>
      </c>
      <c r="J61" s="175"/>
      <c r="K61" s="176">
        <f>ROUND(E61*J61,2)</f>
        <v>0</v>
      </c>
      <c r="L61" s="176">
        <v>21</v>
      </c>
      <c r="M61" s="176">
        <f>G61*(1+L61/100)</f>
        <v>0</v>
      </c>
      <c r="N61" s="176">
        <v>3.5999999999999999E-3</v>
      </c>
      <c r="O61" s="176">
        <f>ROUND(E61*N61,2)</f>
        <v>1.42</v>
      </c>
      <c r="P61" s="176">
        <v>0</v>
      </c>
      <c r="Q61" s="176">
        <f>ROUND(E61*P61,2)</f>
        <v>0</v>
      </c>
      <c r="R61" s="176" t="s">
        <v>172</v>
      </c>
      <c r="S61" s="176" t="s">
        <v>113</v>
      </c>
      <c r="T61" s="177" t="s">
        <v>113</v>
      </c>
      <c r="U61" s="161">
        <v>1.2765</v>
      </c>
      <c r="V61" s="161">
        <f>ROUND(E61*U61,2)</f>
        <v>502.94</v>
      </c>
      <c r="W61" s="161"/>
      <c r="X61" s="161" t="s">
        <v>114</v>
      </c>
      <c r="Y61" s="152"/>
      <c r="Z61" s="152"/>
      <c r="AA61" s="152"/>
      <c r="AB61" s="152"/>
      <c r="AC61" s="152"/>
      <c r="AD61" s="152"/>
      <c r="AE61" s="152"/>
      <c r="AF61" s="152"/>
      <c r="AG61" s="152" t="s">
        <v>115</v>
      </c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1">
      <c r="A62" s="159"/>
      <c r="B62" s="160"/>
      <c r="C62" s="247" t="s">
        <v>175</v>
      </c>
      <c r="D62" s="248"/>
      <c r="E62" s="248"/>
      <c r="F62" s="248"/>
      <c r="G62" s="248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52"/>
      <c r="Z62" s="152"/>
      <c r="AA62" s="152"/>
      <c r="AB62" s="152"/>
      <c r="AC62" s="152"/>
      <c r="AD62" s="152"/>
      <c r="AE62" s="152"/>
      <c r="AF62" s="152"/>
      <c r="AG62" s="152" t="s">
        <v>123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outlineLevel="1">
      <c r="A63" s="159"/>
      <c r="B63" s="160"/>
      <c r="C63" s="249" t="s">
        <v>176</v>
      </c>
      <c r="D63" s="250"/>
      <c r="E63" s="250"/>
      <c r="F63" s="250"/>
      <c r="G63" s="250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52"/>
      <c r="Z63" s="152"/>
      <c r="AA63" s="152"/>
      <c r="AB63" s="152"/>
      <c r="AC63" s="152"/>
      <c r="AD63" s="152"/>
      <c r="AE63" s="152"/>
      <c r="AF63" s="152"/>
      <c r="AG63" s="152" t="s">
        <v>125</v>
      </c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</row>
    <row r="64" spans="1:60" outlineLevel="1">
      <c r="A64" s="159"/>
      <c r="B64" s="160"/>
      <c r="C64" s="241"/>
      <c r="D64" s="242"/>
      <c r="E64" s="242"/>
      <c r="F64" s="242"/>
      <c r="G64" s="242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52"/>
      <c r="Z64" s="152"/>
      <c r="AA64" s="152"/>
      <c r="AB64" s="152"/>
      <c r="AC64" s="152"/>
      <c r="AD64" s="152"/>
      <c r="AE64" s="152"/>
      <c r="AF64" s="152"/>
      <c r="AG64" s="152" t="s">
        <v>116</v>
      </c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</row>
    <row r="65" spans="1:60" ht="22.5" outlineLevel="1">
      <c r="A65" s="171">
        <v>21</v>
      </c>
      <c r="B65" s="172" t="s">
        <v>177</v>
      </c>
      <c r="C65" s="180" t="s">
        <v>275</v>
      </c>
      <c r="D65" s="173" t="s">
        <v>154</v>
      </c>
      <c r="E65" s="174">
        <v>5</v>
      </c>
      <c r="F65" s="175"/>
      <c r="G65" s="176">
        <f>ROUND(E65*F65,2)</f>
        <v>0</v>
      </c>
      <c r="H65" s="175"/>
      <c r="I65" s="176">
        <f>ROUND(E65*H65,2)</f>
        <v>0</v>
      </c>
      <c r="J65" s="175"/>
      <c r="K65" s="176">
        <f>ROUND(E65*J65,2)</f>
        <v>0</v>
      </c>
      <c r="L65" s="176">
        <v>21</v>
      </c>
      <c r="M65" s="176">
        <f>G65*(1+L65/100)</f>
        <v>0</v>
      </c>
      <c r="N65" s="176">
        <v>1.97E-3</v>
      </c>
      <c r="O65" s="176">
        <f>ROUND(E65*N65,2)</f>
        <v>0.01</v>
      </c>
      <c r="P65" s="176">
        <v>0</v>
      </c>
      <c r="Q65" s="176">
        <f>ROUND(E65*P65,2)</f>
        <v>0</v>
      </c>
      <c r="R65" s="176" t="s">
        <v>172</v>
      </c>
      <c r="S65" s="176" t="s">
        <v>113</v>
      </c>
      <c r="T65" s="177" t="s">
        <v>113</v>
      </c>
      <c r="U65" s="161">
        <v>0.45534999999999998</v>
      </c>
      <c r="V65" s="161">
        <f>ROUND(E65*U65,2)</f>
        <v>2.2799999999999998</v>
      </c>
      <c r="W65" s="161"/>
      <c r="X65" s="161" t="s">
        <v>114</v>
      </c>
      <c r="Y65" s="152"/>
      <c r="Z65" s="152"/>
      <c r="AA65" s="152"/>
      <c r="AB65" s="152"/>
      <c r="AC65" s="152"/>
      <c r="AD65" s="152"/>
      <c r="AE65" s="152"/>
      <c r="AF65" s="152"/>
      <c r="AG65" s="152" t="s">
        <v>115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outlineLevel="1">
      <c r="A66" s="159"/>
      <c r="B66" s="160"/>
      <c r="C66" s="247" t="s">
        <v>178</v>
      </c>
      <c r="D66" s="248"/>
      <c r="E66" s="248"/>
      <c r="F66" s="248"/>
      <c r="G66" s="248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52"/>
      <c r="Z66" s="152"/>
      <c r="AA66" s="152"/>
      <c r="AB66" s="152"/>
      <c r="AC66" s="152"/>
      <c r="AD66" s="152"/>
      <c r="AE66" s="152"/>
      <c r="AF66" s="152"/>
      <c r="AG66" s="152" t="s">
        <v>123</v>
      </c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</row>
    <row r="67" spans="1:60" outlineLevel="1">
      <c r="A67" s="159"/>
      <c r="B67" s="160"/>
      <c r="C67" s="241"/>
      <c r="D67" s="242"/>
      <c r="E67" s="242"/>
      <c r="F67" s="242"/>
      <c r="G67" s="242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52"/>
      <c r="Z67" s="152"/>
      <c r="AA67" s="152"/>
      <c r="AB67" s="152"/>
      <c r="AC67" s="152"/>
      <c r="AD67" s="152"/>
      <c r="AE67" s="152"/>
      <c r="AF67" s="152"/>
      <c r="AG67" s="152" t="s">
        <v>116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</row>
    <row r="68" spans="1:60" ht="22.5" outlineLevel="1">
      <c r="A68" s="171">
        <v>22</v>
      </c>
      <c r="B68" s="172" t="s">
        <v>179</v>
      </c>
      <c r="C68" s="180" t="s">
        <v>276</v>
      </c>
      <c r="D68" s="173" t="s">
        <v>154</v>
      </c>
      <c r="E68" s="174">
        <v>32</v>
      </c>
      <c r="F68" s="175"/>
      <c r="G68" s="176">
        <f>ROUND(E68*F68,2)</f>
        <v>0</v>
      </c>
      <c r="H68" s="175"/>
      <c r="I68" s="176">
        <f>ROUND(E68*H68,2)</f>
        <v>0</v>
      </c>
      <c r="J68" s="175"/>
      <c r="K68" s="176">
        <f>ROUND(E68*J68,2)</f>
        <v>0</v>
      </c>
      <c r="L68" s="176">
        <v>21</v>
      </c>
      <c r="M68" s="176">
        <f>G68*(1+L68/100)</f>
        <v>0</v>
      </c>
      <c r="N68" s="176">
        <v>3.9500000000000004E-3</v>
      </c>
      <c r="O68" s="176">
        <f>ROUND(E68*N68,2)</f>
        <v>0.13</v>
      </c>
      <c r="P68" s="176">
        <v>0</v>
      </c>
      <c r="Q68" s="176">
        <f>ROUND(E68*P68,2)</f>
        <v>0</v>
      </c>
      <c r="R68" s="176" t="s">
        <v>172</v>
      </c>
      <c r="S68" s="176" t="s">
        <v>113</v>
      </c>
      <c r="T68" s="177" t="s">
        <v>113</v>
      </c>
      <c r="U68" s="161">
        <v>0.58875</v>
      </c>
      <c r="V68" s="161">
        <f>ROUND(E68*U68,2)</f>
        <v>18.84</v>
      </c>
      <c r="W68" s="161"/>
      <c r="X68" s="161" t="s">
        <v>114</v>
      </c>
      <c r="Y68" s="152"/>
      <c r="Z68" s="152"/>
      <c r="AA68" s="152"/>
      <c r="AB68" s="152"/>
      <c r="AC68" s="152"/>
      <c r="AD68" s="152"/>
      <c r="AE68" s="152"/>
      <c r="AF68" s="152"/>
      <c r="AG68" s="152" t="s">
        <v>115</v>
      </c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</row>
    <row r="69" spans="1:60" outlineLevel="1">
      <c r="A69" s="159"/>
      <c r="B69" s="160"/>
      <c r="C69" s="247" t="s">
        <v>178</v>
      </c>
      <c r="D69" s="248"/>
      <c r="E69" s="248"/>
      <c r="F69" s="248"/>
      <c r="G69" s="248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52"/>
      <c r="Z69" s="152"/>
      <c r="AA69" s="152"/>
      <c r="AB69" s="152"/>
      <c r="AC69" s="152"/>
      <c r="AD69" s="152"/>
      <c r="AE69" s="152"/>
      <c r="AF69" s="152"/>
      <c r="AG69" s="152" t="s">
        <v>123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outlineLevel="1">
      <c r="A70" s="159"/>
      <c r="B70" s="160"/>
      <c r="C70" s="241"/>
      <c r="D70" s="242"/>
      <c r="E70" s="242"/>
      <c r="F70" s="242"/>
      <c r="G70" s="242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52"/>
      <c r="Z70" s="152"/>
      <c r="AA70" s="152"/>
      <c r="AB70" s="152"/>
      <c r="AC70" s="152"/>
      <c r="AD70" s="152"/>
      <c r="AE70" s="152"/>
      <c r="AF70" s="152"/>
      <c r="AG70" s="152" t="s">
        <v>116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ht="22.5" outlineLevel="1">
      <c r="A71" s="171">
        <v>23</v>
      </c>
      <c r="B71" s="172" t="s">
        <v>180</v>
      </c>
      <c r="C71" s="180" t="s">
        <v>278</v>
      </c>
      <c r="D71" s="173" t="s">
        <v>154</v>
      </c>
      <c r="E71" s="174">
        <v>21</v>
      </c>
      <c r="F71" s="175"/>
      <c r="G71" s="176">
        <f>ROUND(E71*F71,2)</f>
        <v>0</v>
      </c>
      <c r="H71" s="175"/>
      <c r="I71" s="176">
        <f>ROUND(E71*H71,2)</f>
        <v>0</v>
      </c>
      <c r="J71" s="175"/>
      <c r="K71" s="176">
        <f>ROUND(E71*J71,2)</f>
        <v>0</v>
      </c>
      <c r="L71" s="176">
        <v>21</v>
      </c>
      <c r="M71" s="176">
        <f>G71*(1+L71/100)</f>
        <v>0</v>
      </c>
      <c r="N71" s="176">
        <v>1.3699999999999999E-3</v>
      </c>
      <c r="O71" s="176">
        <f>ROUND(E71*N71,2)</f>
        <v>0.03</v>
      </c>
      <c r="P71" s="176">
        <v>0</v>
      </c>
      <c r="Q71" s="176">
        <f>ROUND(E71*P71,2)</f>
        <v>0</v>
      </c>
      <c r="R71" s="176" t="s">
        <v>172</v>
      </c>
      <c r="S71" s="176" t="s">
        <v>113</v>
      </c>
      <c r="T71" s="177" t="s">
        <v>113</v>
      </c>
      <c r="U71" s="161">
        <v>0.23</v>
      </c>
      <c r="V71" s="161">
        <f>ROUND(E71*U71,2)</f>
        <v>4.83</v>
      </c>
      <c r="W71" s="161"/>
      <c r="X71" s="161" t="s">
        <v>114</v>
      </c>
      <c r="Y71" s="152"/>
      <c r="Z71" s="152"/>
      <c r="AA71" s="152"/>
      <c r="AB71" s="152"/>
      <c r="AC71" s="152"/>
      <c r="AD71" s="152"/>
      <c r="AE71" s="152"/>
      <c r="AF71" s="152"/>
      <c r="AG71" s="152" t="s">
        <v>115</v>
      </c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</row>
    <row r="72" spans="1:60" outlineLevel="1">
      <c r="A72" s="159"/>
      <c r="B72" s="160"/>
      <c r="C72" s="243" t="s">
        <v>181</v>
      </c>
      <c r="D72" s="244"/>
      <c r="E72" s="244"/>
      <c r="F72" s="244"/>
      <c r="G72" s="244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52"/>
      <c r="Z72" s="152"/>
      <c r="AA72" s="152"/>
      <c r="AB72" s="152"/>
      <c r="AC72" s="152"/>
      <c r="AD72" s="152"/>
      <c r="AE72" s="152"/>
      <c r="AF72" s="152"/>
      <c r="AG72" s="152" t="s">
        <v>125</v>
      </c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1">
      <c r="A73" s="159"/>
      <c r="B73" s="160"/>
      <c r="C73" s="241"/>
      <c r="D73" s="242"/>
      <c r="E73" s="242"/>
      <c r="F73" s="242"/>
      <c r="G73" s="242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52"/>
      <c r="Z73" s="152"/>
      <c r="AA73" s="152"/>
      <c r="AB73" s="152"/>
      <c r="AC73" s="152"/>
      <c r="AD73" s="152"/>
      <c r="AE73" s="152"/>
      <c r="AF73" s="152"/>
      <c r="AG73" s="152" t="s">
        <v>116</v>
      </c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ht="33.75" outlineLevel="1">
      <c r="A74" s="171">
        <v>24</v>
      </c>
      <c r="B74" s="172" t="s">
        <v>182</v>
      </c>
      <c r="C74" s="180" t="s">
        <v>279</v>
      </c>
      <c r="D74" s="173" t="s">
        <v>154</v>
      </c>
      <c r="E74" s="174">
        <v>32</v>
      </c>
      <c r="F74" s="175"/>
      <c r="G74" s="176">
        <f>ROUND(E74*F74,2)</f>
        <v>0</v>
      </c>
      <c r="H74" s="175"/>
      <c r="I74" s="176">
        <f>ROUND(E74*H74,2)</f>
        <v>0</v>
      </c>
      <c r="J74" s="175"/>
      <c r="K74" s="176">
        <f>ROUND(E74*J74,2)</f>
        <v>0</v>
      </c>
      <c r="L74" s="176">
        <v>21</v>
      </c>
      <c r="M74" s="176">
        <f>G74*(1+L74/100)</f>
        <v>0</v>
      </c>
      <c r="N74" s="176">
        <v>3.7799999999999999E-3</v>
      </c>
      <c r="O74" s="176">
        <f>ROUND(E74*N74,2)</f>
        <v>0.12</v>
      </c>
      <c r="P74" s="176">
        <v>0</v>
      </c>
      <c r="Q74" s="176">
        <f>ROUND(E74*P74,2)</f>
        <v>0</v>
      </c>
      <c r="R74" s="176" t="s">
        <v>172</v>
      </c>
      <c r="S74" s="176" t="s">
        <v>113</v>
      </c>
      <c r="T74" s="177" t="s">
        <v>113</v>
      </c>
      <c r="U74" s="161">
        <v>0.41120000000000001</v>
      </c>
      <c r="V74" s="161">
        <f>ROUND(E74*U74,2)</f>
        <v>13.16</v>
      </c>
      <c r="W74" s="161"/>
      <c r="X74" s="161" t="s">
        <v>114</v>
      </c>
      <c r="Y74" s="152"/>
      <c r="Z74" s="152"/>
      <c r="AA74" s="152"/>
      <c r="AB74" s="152"/>
      <c r="AC74" s="152"/>
      <c r="AD74" s="152"/>
      <c r="AE74" s="152"/>
      <c r="AF74" s="152"/>
      <c r="AG74" s="152" t="s">
        <v>115</v>
      </c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outlineLevel="1">
      <c r="A75" s="159"/>
      <c r="B75" s="160"/>
      <c r="C75" s="181" t="s">
        <v>183</v>
      </c>
      <c r="D75" s="162"/>
      <c r="E75" s="163">
        <v>32</v>
      </c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52"/>
      <c r="Z75" s="152"/>
      <c r="AA75" s="152"/>
      <c r="AB75" s="152"/>
      <c r="AC75" s="152"/>
      <c r="AD75" s="152"/>
      <c r="AE75" s="152"/>
      <c r="AF75" s="152"/>
      <c r="AG75" s="152" t="s">
        <v>127</v>
      </c>
      <c r="AH75" s="152">
        <v>0</v>
      </c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>
      <c r="A76" s="159"/>
      <c r="B76" s="160"/>
      <c r="C76" s="241"/>
      <c r="D76" s="242"/>
      <c r="E76" s="242"/>
      <c r="F76" s="242"/>
      <c r="G76" s="242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52"/>
      <c r="Z76" s="152"/>
      <c r="AA76" s="152"/>
      <c r="AB76" s="152"/>
      <c r="AC76" s="152"/>
      <c r="AD76" s="152"/>
      <c r="AE76" s="152"/>
      <c r="AF76" s="152"/>
      <c r="AG76" s="152" t="s">
        <v>116</v>
      </c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ht="22.5" outlineLevel="1">
      <c r="A77" s="171">
        <v>25</v>
      </c>
      <c r="B77" s="172" t="s">
        <v>184</v>
      </c>
      <c r="C77" s="180" t="s">
        <v>280</v>
      </c>
      <c r="D77" s="173" t="s">
        <v>154</v>
      </c>
      <c r="E77" s="174">
        <v>36</v>
      </c>
      <c r="F77" s="175"/>
      <c r="G77" s="176">
        <f>ROUND(E77*F77,2)</f>
        <v>0</v>
      </c>
      <c r="H77" s="175"/>
      <c r="I77" s="176">
        <f>ROUND(E77*H77,2)</f>
        <v>0</v>
      </c>
      <c r="J77" s="175"/>
      <c r="K77" s="176">
        <f>ROUND(E77*J77,2)</f>
        <v>0</v>
      </c>
      <c r="L77" s="176">
        <v>21</v>
      </c>
      <c r="M77" s="176">
        <f>G77*(1+L77/100)</f>
        <v>0</v>
      </c>
      <c r="N77" s="176">
        <v>3.1700000000000001E-3</v>
      </c>
      <c r="O77" s="176">
        <f>ROUND(E77*N77,2)</f>
        <v>0.11</v>
      </c>
      <c r="P77" s="176">
        <v>0</v>
      </c>
      <c r="Q77" s="176">
        <f>ROUND(E77*P77,2)</f>
        <v>0</v>
      </c>
      <c r="R77" s="176" t="s">
        <v>172</v>
      </c>
      <c r="S77" s="176" t="s">
        <v>113</v>
      </c>
      <c r="T77" s="177" t="s">
        <v>113</v>
      </c>
      <c r="U77" s="161">
        <v>0.219</v>
      </c>
      <c r="V77" s="161">
        <f>ROUND(E77*U77,2)</f>
        <v>7.88</v>
      </c>
      <c r="W77" s="161"/>
      <c r="X77" s="161" t="s">
        <v>114</v>
      </c>
      <c r="Y77" s="152"/>
      <c r="Z77" s="152"/>
      <c r="AA77" s="152"/>
      <c r="AB77" s="152"/>
      <c r="AC77" s="152"/>
      <c r="AD77" s="152"/>
      <c r="AE77" s="152"/>
      <c r="AF77" s="152"/>
      <c r="AG77" s="152" t="s">
        <v>115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outlineLevel="1">
      <c r="A78" s="159"/>
      <c r="B78" s="160"/>
      <c r="C78" s="243" t="s">
        <v>185</v>
      </c>
      <c r="D78" s="244"/>
      <c r="E78" s="244"/>
      <c r="F78" s="244"/>
      <c r="G78" s="244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52"/>
      <c r="Z78" s="152"/>
      <c r="AA78" s="152"/>
      <c r="AB78" s="152"/>
      <c r="AC78" s="152"/>
      <c r="AD78" s="152"/>
      <c r="AE78" s="152"/>
      <c r="AF78" s="152"/>
      <c r="AG78" s="152" t="s">
        <v>125</v>
      </c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</row>
    <row r="79" spans="1:60" outlineLevel="1">
      <c r="A79" s="159"/>
      <c r="B79" s="160"/>
      <c r="C79" s="181" t="s">
        <v>186</v>
      </c>
      <c r="D79" s="162"/>
      <c r="E79" s="163">
        <v>36</v>
      </c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52"/>
      <c r="Z79" s="152"/>
      <c r="AA79" s="152"/>
      <c r="AB79" s="152"/>
      <c r="AC79" s="152"/>
      <c r="AD79" s="152"/>
      <c r="AE79" s="152"/>
      <c r="AF79" s="152"/>
      <c r="AG79" s="152" t="s">
        <v>127</v>
      </c>
      <c r="AH79" s="152">
        <v>0</v>
      </c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outlineLevel="1">
      <c r="A80" s="159"/>
      <c r="B80" s="160"/>
      <c r="C80" s="241"/>
      <c r="D80" s="242"/>
      <c r="E80" s="242"/>
      <c r="F80" s="242"/>
      <c r="G80" s="242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52"/>
      <c r="Z80" s="152"/>
      <c r="AA80" s="152"/>
      <c r="AB80" s="152"/>
      <c r="AC80" s="152"/>
      <c r="AD80" s="152"/>
      <c r="AE80" s="152"/>
      <c r="AF80" s="152"/>
      <c r="AG80" s="152" t="s">
        <v>116</v>
      </c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ht="22.5" outlineLevel="1">
      <c r="A81" s="171">
        <v>26</v>
      </c>
      <c r="B81" s="172" t="s">
        <v>187</v>
      </c>
      <c r="C81" s="180" t="s">
        <v>281</v>
      </c>
      <c r="D81" s="173" t="s">
        <v>154</v>
      </c>
      <c r="E81" s="174">
        <v>51.5</v>
      </c>
      <c r="F81" s="175"/>
      <c r="G81" s="176">
        <f>ROUND(E81*F81,2)</f>
        <v>0</v>
      </c>
      <c r="H81" s="175"/>
      <c r="I81" s="176">
        <f>ROUND(E81*H81,2)</f>
        <v>0</v>
      </c>
      <c r="J81" s="175"/>
      <c r="K81" s="176">
        <f>ROUND(E81*J81,2)</f>
        <v>0</v>
      </c>
      <c r="L81" s="176">
        <v>21</v>
      </c>
      <c r="M81" s="176">
        <f>G81*(1+L81/100)</f>
        <v>0</v>
      </c>
      <c r="N81" s="176">
        <v>2.3999999999999998E-3</v>
      </c>
      <c r="O81" s="176">
        <f>ROUND(E81*N81,2)</f>
        <v>0.12</v>
      </c>
      <c r="P81" s="176">
        <v>0</v>
      </c>
      <c r="Q81" s="176">
        <f>ROUND(E81*P81,2)</f>
        <v>0</v>
      </c>
      <c r="R81" s="176" t="s">
        <v>172</v>
      </c>
      <c r="S81" s="176" t="s">
        <v>113</v>
      </c>
      <c r="T81" s="177" t="s">
        <v>113</v>
      </c>
      <c r="U81" s="161">
        <v>0.26</v>
      </c>
      <c r="V81" s="161">
        <f>ROUND(E81*U81,2)</f>
        <v>13.39</v>
      </c>
      <c r="W81" s="161"/>
      <c r="X81" s="161" t="s">
        <v>114</v>
      </c>
      <c r="Y81" s="152"/>
      <c r="Z81" s="152"/>
      <c r="AA81" s="152"/>
      <c r="AB81" s="152"/>
      <c r="AC81" s="152"/>
      <c r="AD81" s="152"/>
      <c r="AE81" s="152"/>
      <c r="AF81" s="152"/>
      <c r="AG81" s="152" t="s">
        <v>115</v>
      </c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outlineLevel="1">
      <c r="A82" s="159"/>
      <c r="B82" s="160"/>
      <c r="C82" s="247" t="s">
        <v>188</v>
      </c>
      <c r="D82" s="248"/>
      <c r="E82" s="248"/>
      <c r="F82" s="248"/>
      <c r="G82" s="248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52"/>
      <c r="Z82" s="152"/>
      <c r="AA82" s="152"/>
      <c r="AB82" s="152"/>
      <c r="AC82" s="152"/>
      <c r="AD82" s="152"/>
      <c r="AE82" s="152"/>
      <c r="AF82" s="152"/>
      <c r="AG82" s="152" t="s">
        <v>123</v>
      </c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outlineLevel="1">
      <c r="A83" s="159"/>
      <c r="B83" s="160"/>
      <c r="C83" s="249" t="s">
        <v>189</v>
      </c>
      <c r="D83" s="250"/>
      <c r="E83" s="250"/>
      <c r="F83" s="250"/>
      <c r="G83" s="250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52"/>
      <c r="Z83" s="152"/>
      <c r="AA83" s="152"/>
      <c r="AB83" s="152"/>
      <c r="AC83" s="152"/>
      <c r="AD83" s="152"/>
      <c r="AE83" s="152"/>
      <c r="AF83" s="152"/>
      <c r="AG83" s="152" t="s">
        <v>125</v>
      </c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</row>
    <row r="84" spans="1:60" outlineLevel="1">
      <c r="A84" s="159"/>
      <c r="B84" s="160"/>
      <c r="C84" s="181" t="s">
        <v>190</v>
      </c>
      <c r="D84" s="162"/>
      <c r="E84" s="163">
        <v>51.5</v>
      </c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52"/>
      <c r="Z84" s="152"/>
      <c r="AA84" s="152"/>
      <c r="AB84" s="152"/>
      <c r="AC84" s="152"/>
      <c r="AD84" s="152"/>
      <c r="AE84" s="152"/>
      <c r="AF84" s="152"/>
      <c r="AG84" s="152" t="s">
        <v>127</v>
      </c>
      <c r="AH84" s="152">
        <v>0</v>
      </c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outlineLevel="1">
      <c r="A85" s="159"/>
      <c r="B85" s="160"/>
      <c r="C85" s="241"/>
      <c r="D85" s="242"/>
      <c r="E85" s="242"/>
      <c r="F85" s="242"/>
      <c r="G85" s="242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52"/>
      <c r="Z85" s="152"/>
      <c r="AA85" s="152"/>
      <c r="AB85" s="152"/>
      <c r="AC85" s="152"/>
      <c r="AD85" s="152"/>
      <c r="AE85" s="152"/>
      <c r="AF85" s="152"/>
      <c r="AG85" s="152" t="s">
        <v>116</v>
      </c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</row>
    <row r="86" spans="1:60" ht="33.75" outlineLevel="1">
      <c r="A86" s="171">
        <v>27</v>
      </c>
      <c r="B86" s="172" t="s">
        <v>191</v>
      </c>
      <c r="C86" s="180" t="s">
        <v>282</v>
      </c>
      <c r="D86" s="173" t="s">
        <v>111</v>
      </c>
      <c r="E86" s="174">
        <v>5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6">
        <v>4.0000000000000002E-4</v>
      </c>
      <c r="O86" s="176">
        <f>ROUND(E86*N86,2)</f>
        <v>0</v>
      </c>
      <c r="P86" s="176">
        <v>0</v>
      </c>
      <c r="Q86" s="176">
        <f>ROUND(E86*P86,2)</f>
        <v>0</v>
      </c>
      <c r="R86" s="176" t="s">
        <v>172</v>
      </c>
      <c r="S86" s="176" t="s">
        <v>113</v>
      </c>
      <c r="T86" s="177" t="s">
        <v>113</v>
      </c>
      <c r="U86" s="161">
        <v>0.41</v>
      </c>
      <c r="V86" s="161">
        <f>ROUND(E86*U86,2)</f>
        <v>2.0499999999999998</v>
      </c>
      <c r="W86" s="161"/>
      <c r="X86" s="161" t="s">
        <v>114</v>
      </c>
      <c r="Y86" s="152"/>
      <c r="Z86" s="152"/>
      <c r="AA86" s="152"/>
      <c r="AB86" s="152"/>
      <c r="AC86" s="152"/>
      <c r="AD86" s="152"/>
      <c r="AE86" s="152"/>
      <c r="AF86" s="152"/>
      <c r="AG86" s="152" t="s">
        <v>115</v>
      </c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</row>
    <row r="87" spans="1:60" outlineLevel="1">
      <c r="A87" s="159"/>
      <c r="B87" s="160"/>
      <c r="C87" s="245"/>
      <c r="D87" s="246"/>
      <c r="E87" s="246"/>
      <c r="F87" s="246"/>
      <c r="G87" s="246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52"/>
      <c r="Z87" s="152"/>
      <c r="AA87" s="152"/>
      <c r="AB87" s="152"/>
      <c r="AC87" s="152"/>
      <c r="AD87" s="152"/>
      <c r="AE87" s="152"/>
      <c r="AF87" s="152"/>
      <c r="AG87" s="152" t="s">
        <v>116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ht="22.5" outlineLevel="1">
      <c r="A88" s="171">
        <v>28</v>
      </c>
      <c r="B88" s="172" t="s">
        <v>192</v>
      </c>
      <c r="C88" s="180" t="s">
        <v>283</v>
      </c>
      <c r="D88" s="173" t="s">
        <v>154</v>
      </c>
      <c r="E88" s="174">
        <v>38.299999999999997</v>
      </c>
      <c r="F88" s="175"/>
      <c r="G88" s="176">
        <f>ROUND(E88*F88,2)</f>
        <v>0</v>
      </c>
      <c r="H88" s="175"/>
      <c r="I88" s="176">
        <f>ROUND(E88*H88,2)</f>
        <v>0</v>
      </c>
      <c r="J88" s="175"/>
      <c r="K88" s="176">
        <f>ROUND(E88*J88,2)</f>
        <v>0</v>
      </c>
      <c r="L88" s="176">
        <v>21</v>
      </c>
      <c r="M88" s="176">
        <f>G88*(1+L88/100)</f>
        <v>0</v>
      </c>
      <c r="N88" s="176">
        <v>5.5999999999999995E-4</v>
      </c>
      <c r="O88" s="176">
        <f>ROUND(E88*N88,2)</f>
        <v>0.02</v>
      </c>
      <c r="P88" s="176">
        <v>0</v>
      </c>
      <c r="Q88" s="176">
        <f>ROUND(E88*P88,2)</f>
        <v>0</v>
      </c>
      <c r="R88" s="176" t="s">
        <v>172</v>
      </c>
      <c r="S88" s="176" t="s">
        <v>113</v>
      </c>
      <c r="T88" s="177" t="s">
        <v>113</v>
      </c>
      <c r="U88" s="161">
        <v>0.27600000000000002</v>
      </c>
      <c r="V88" s="161">
        <f>ROUND(E88*U88,2)</f>
        <v>10.57</v>
      </c>
      <c r="W88" s="161"/>
      <c r="X88" s="161" t="s">
        <v>114</v>
      </c>
      <c r="Y88" s="152"/>
      <c r="Z88" s="152"/>
      <c r="AA88" s="152"/>
      <c r="AB88" s="152"/>
      <c r="AC88" s="152"/>
      <c r="AD88" s="152"/>
      <c r="AE88" s="152"/>
      <c r="AF88" s="152"/>
      <c r="AG88" s="152" t="s">
        <v>115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</row>
    <row r="89" spans="1:60" outlineLevel="1">
      <c r="A89" s="159"/>
      <c r="B89" s="160"/>
      <c r="C89" s="243" t="s">
        <v>193</v>
      </c>
      <c r="D89" s="244"/>
      <c r="E89" s="244"/>
      <c r="F89" s="244"/>
      <c r="G89" s="244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52"/>
      <c r="Z89" s="152"/>
      <c r="AA89" s="152"/>
      <c r="AB89" s="152"/>
      <c r="AC89" s="152"/>
      <c r="AD89" s="152"/>
      <c r="AE89" s="152"/>
      <c r="AF89" s="152"/>
      <c r="AG89" s="152" t="s">
        <v>125</v>
      </c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outlineLevel="1">
      <c r="A90" s="159"/>
      <c r="B90" s="160"/>
      <c r="C90" s="181" t="s">
        <v>194</v>
      </c>
      <c r="D90" s="162"/>
      <c r="E90" s="163">
        <v>38.299999999999997</v>
      </c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52"/>
      <c r="Z90" s="152"/>
      <c r="AA90" s="152"/>
      <c r="AB90" s="152"/>
      <c r="AC90" s="152"/>
      <c r="AD90" s="152"/>
      <c r="AE90" s="152"/>
      <c r="AF90" s="152"/>
      <c r="AG90" s="152" t="s">
        <v>127</v>
      </c>
      <c r="AH90" s="152">
        <v>0</v>
      </c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</row>
    <row r="91" spans="1:60" outlineLevel="1">
      <c r="A91" s="159"/>
      <c r="B91" s="160"/>
      <c r="C91" s="241"/>
      <c r="D91" s="242"/>
      <c r="E91" s="242"/>
      <c r="F91" s="242"/>
      <c r="G91" s="242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52"/>
      <c r="Z91" s="152"/>
      <c r="AA91" s="152"/>
      <c r="AB91" s="152"/>
      <c r="AC91" s="152"/>
      <c r="AD91" s="152"/>
      <c r="AE91" s="152"/>
      <c r="AF91" s="152"/>
      <c r="AG91" s="152" t="s">
        <v>116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ht="33.75" outlineLevel="1">
      <c r="A92" s="171">
        <v>29</v>
      </c>
      <c r="B92" s="172" t="s">
        <v>195</v>
      </c>
      <c r="C92" s="180" t="s">
        <v>284</v>
      </c>
      <c r="D92" s="173" t="s">
        <v>111</v>
      </c>
      <c r="E92" s="174">
        <v>1</v>
      </c>
      <c r="F92" s="175"/>
      <c r="G92" s="176">
        <f>ROUND(E92*F92,2)</f>
        <v>0</v>
      </c>
      <c r="H92" s="175"/>
      <c r="I92" s="176">
        <f>ROUND(E92*H92,2)</f>
        <v>0</v>
      </c>
      <c r="J92" s="175"/>
      <c r="K92" s="176">
        <f>ROUND(E92*J92,2)</f>
        <v>0</v>
      </c>
      <c r="L92" s="176">
        <v>21</v>
      </c>
      <c r="M92" s="176">
        <f>G92*(1+L92/100)</f>
        <v>0</v>
      </c>
      <c r="N92" s="176">
        <v>4.5999999999999999E-3</v>
      </c>
      <c r="O92" s="176">
        <f>ROUND(E92*N92,2)</f>
        <v>0</v>
      </c>
      <c r="P92" s="176">
        <v>0</v>
      </c>
      <c r="Q92" s="176">
        <f>ROUND(E92*P92,2)</f>
        <v>0</v>
      </c>
      <c r="R92" s="176" t="s">
        <v>172</v>
      </c>
      <c r="S92" s="176" t="s">
        <v>113</v>
      </c>
      <c r="T92" s="177" t="s">
        <v>113</v>
      </c>
      <c r="U92" s="161">
        <v>0.87509999999999999</v>
      </c>
      <c r="V92" s="161">
        <f>ROUND(E92*U92,2)</f>
        <v>0.88</v>
      </c>
      <c r="W92" s="161"/>
      <c r="X92" s="161" t="s">
        <v>114</v>
      </c>
      <c r="Y92" s="152"/>
      <c r="Z92" s="152"/>
      <c r="AA92" s="152"/>
      <c r="AB92" s="152"/>
      <c r="AC92" s="152"/>
      <c r="AD92" s="152"/>
      <c r="AE92" s="152"/>
      <c r="AF92" s="152"/>
      <c r="AG92" s="152" t="s">
        <v>115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outlineLevel="1">
      <c r="A93" s="159"/>
      <c r="B93" s="160"/>
      <c r="C93" s="245"/>
      <c r="D93" s="246"/>
      <c r="E93" s="246"/>
      <c r="F93" s="246"/>
      <c r="G93" s="246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52"/>
      <c r="Z93" s="152"/>
      <c r="AA93" s="152"/>
      <c r="AB93" s="152"/>
      <c r="AC93" s="152"/>
      <c r="AD93" s="152"/>
      <c r="AE93" s="152"/>
      <c r="AF93" s="152"/>
      <c r="AG93" s="152" t="s">
        <v>116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60" ht="22.5" outlineLevel="1">
      <c r="A94" s="171">
        <v>30</v>
      </c>
      <c r="B94" s="172" t="s">
        <v>196</v>
      </c>
      <c r="C94" s="180" t="s">
        <v>285</v>
      </c>
      <c r="D94" s="173" t="s">
        <v>154</v>
      </c>
      <c r="E94" s="174">
        <v>13.3</v>
      </c>
      <c r="F94" s="175"/>
      <c r="G94" s="176">
        <f>ROUND(E94*F94,2)</f>
        <v>0</v>
      </c>
      <c r="H94" s="175"/>
      <c r="I94" s="176">
        <f>ROUND(E94*H94,2)</f>
        <v>0</v>
      </c>
      <c r="J94" s="175"/>
      <c r="K94" s="176">
        <f>ROUND(E94*J94,2)</f>
        <v>0</v>
      </c>
      <c r="L94" s="176">
        <v>21</v>
      </c>
      <c r="M94" s="176">
        <f>G94*(1+L94/100)</f>
        <v>0</v>
      </c>
      <c r="N94" s="176">
        <v>2.0899999999999998E-3</v>
      </c>
      <c r="O94" s="176">
        <f>ROUND(E94*N94,2)</f>
        <v>0.03</v>
      </c>
      <c r="P94" s="176">
        <v>0</v>
      </c>
      <c r="Q94" s="176">
        <f>ROUND(E94*P94,2)</f>
        <v>0</v>
      </c>
      <c r="R94" s="176" t="s">
        <v>172</v>
      </c>
      <c r="S94" s="176" t="s">
        <v>113</v>
      </c>
      <c r="T94" s="177" t="s">
        <v>113</v>
      </c>
      <c r="U94" s="161">
        <v>0.38524999999999998</v>
      </c>
      <c r="V94" s="161">
        <f>ROUND(E94*U94,2)</f>
        <v>5.12</v>
      </c>
      <c r="W94" s="161"/>
      <c r="X94" s="161" t="s">
        <v>114</v>
      </c>
      <c r="Y94" s="152"/>
      <c r="Z94" s="152"/>
      <c r="AA94" s="152"/>
      <c r="AB94" s="152"/>
      <c r="AC94" s="152"/>
      <c r="AD94" s="152"/>
      <c r="AE94" s="152"/>
      <c r="AF94" s="152"/>
      <c r="AG94" s="152" t="s">
        <v>115</v>
      </c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</row>
    <row r="95" spans="1:60" outlineLevel="1">
      <c r="A95" s="159"/>
      <c r="B95" s="160"/>
      <c r="C95" s="247" t="s">
        <v>197</v>
      </c>
      <c r="D95" s="248"/>
      <c r="E95" s="248"/>
      <c r="F95" s="248"/>
      <c r="G95" s="248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52"/>
      <c r="Z95" s="152"/>
      <c r="AA95" s="152"/>
      <c r="AB95" s="152"/>
      <c r="AC95" s="152"/>
      <c r="AD95" s="152"/>
      <c r="AE95" s="152"/>
      <c r="AF95" s="152"/>
      <c r="AG95" s="152" t="s">
        <v>123</v>
      </c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outlineLevel="1">
      <c r="A96" s="159"/>
      <c r="B96" s="160"/>
      <c r="C96" s="181" t="s">
        <v>198</v>
      </c>
      <c r="D96" s="162"/>
      <c r="E96" s="163">
        <v>13.3</v>
      </c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52"/>
      <c r="Z96" s="152"/>
      <c r="AA96" s="152"/>
      <c r="AB96" s="152"/>
      <c r="AC96" s="152"/>
      <c r="AD96" s="152"/>
      <c r="AE96" s="152"/>
      <c r="AF96" s="152"/>
      <c r="AG96" s="152" t="s">
        <v>127</v>
      </c>
      <c r="AH96" s="152">
        <v>0</v>
      </c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1">
      <c r="A97" s="159"/>
      <c r="B97" s="160"/>
      <c r="C97" s="241"/>
      <c r="D97" s="242"/>
      <c r="E97" s="242"/>
      <c r="F97" s="242"/>
      <c r="G97" s="242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52"/>
      <c r="Z97" s="152"/>
      <c r="AA97" s="152"/>
      <c r="AB97" s="152"/>
      <c r="AC97" s="152"/>
      <c r="AD97" s="152"/>
      <c r="AE97" s="152"/>
      <c r="AF97" s="152"/>
      <c r="AG97" s="152" t="s">
        <v>116</v>
      </c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ht="22.5" outlineLevel="1">
      <c r="A98" s="171">
        <v>31</v>
      </c>
      <c r="B98" s="172" t="s">
        <v>199</v>
      </c>
      <c r="C98" s="180" t="s">
        <v>200</v>
      </c>
      <c r="D98" s="173" t="s">
        <v>154</v>
      </c>
      <c r="E98" s="174">
        <v>21</v>
      </c>
      <c r="F98" s="175"/>
      <c r="G98" s="176">
        <f>ROUND(E98*F98,2)</f>
        <v>0</v>
      </c>
      <c r="H98" s="175"/>
      <c r="I98" s="176">
        <f>ROUND(E98*H98,2)</f>
        <v>0</v>
      </c>
      <c r="J98" s="175"/>
      <c r="K98" s="176">
        <f>ROUND(E98*J98,2)</f>
        <v>0</v>
      </c>
      <c r="L98" s="176">
        <v>21</v>
      </c>
      <c r="M98" s="176">
        <f>G98*(1+L98/100)</f>
        <v>0</v>
      </c>
      <c r="N98" s="176">
        <v>0</v>
      </c>
      <c r="O98" s="176">
        <f>ROUND(E98*N98,2)</f>
        <v>0</v>
      </c>
      <c r="P98" s="176">
        <v>2.0500000000000002E-3</v>
      </c>
      <c r="Q98" s="176">
        <f>ROUND(E98*P98,2)</f>
        <v>0.04</v>
      </c>
      <c r="R98" s="176" t="s">
        <v>172</v>
      </c>
      <c r="S98" s="176" t="s">
        <v>113</v>
      </c>
      <c r="T98" s="177" t="s">
        <v>113</v>
      </c>
      <c r="U98" s="161">
        <v>5.2900000000000003E-2</v>
      </c>
      <c r="V98" s="161">
        <f>ROUND(E98*U98,2)</f>
        <v>1.1100000000000001</v>
      </c>
      <c r="W98" s="161"/>
      <c r="X98" s="161" t="s">
        <v>114</v>
      </c>
      <c r="Y98" s="152"/>
      <c r="Z98" s="152"/>
      <c r="AA98" s="152"/>
      <c r="AB98" s="152"/>
      <c r="AC98" s="152"/>
      <c r="AD98" s="152"/>
      <c r="AE98" s="152"/>
      <c r="AF98" s="152"/>
      <c r="AG98" s="152" t="s">
        <v>115</v>
      </c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1">
      <c r="A99" s="159"/>
      <c r="B99" s="160"/>
      <c r="C99" s="245"/>
      <c r="D99" s="246"/>
      <c r="E99" s="246"/>
      <c r="F99" s="246"/>
      <c r="G99" s="246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52"/>
      <c r="Z99" s="152"/>
      <c r="AA99" s="152"/>
      <c r="AB99" s="152"/>
      <c r="AC99" s="152"/>
      <c r="AD99" s="152"/>
      <c r="AE99" s="152"/>
      <c r="AF99" s="152"/>
      <c r="AG99" s="152" t="s">
        <v>116</v>
      </c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ht="22.5" outlineLevel="1">
      <c r="A100" s="171">
        <v>32</v>
      </c>
      <c r="B100" s="172" t="s">
        <v>201</v>
      </c>
      <c r="C100" s="180" t="s">
        <v>202</v>
      </c>
      <c r="D100" s="173" t="s">
        <v>154</v>
      </c>
      <c r="E100" s="174">
        <v>32</v>
      </c>
      <c r="F100" s="175"/>
      <c r="G100" s="176">
        <f>ROUND(E100*F100,2)</f>
        <v>0</v>
      </c>
      <c r="H100" s="175"/>
      <c r="I100" s="176">
        <f>ROUND(E100*H100,2)</f>
        <v>0</v>
      </c>
      <c r="J100" s="175"/>
      <c r="K100" s="176">
        <f>ROUND(E100*J100,2)</f>
        <v>0</v>
      </c>
      <c r="L100" s="176">
        <v>21</v>
      </c>
      <c r="M100" s="176">
        <f>G100*(1+L100/100)</f>
        <v>0</v>
      </c>
      <c r="N100" s="176">
        <v>0</v>
      </c>
      <c r="O100" s="176">
        <f>ROUND(E100*N100,2)</f>
        <v>0</v>
      </c>
      <c r="P100" s="176">
        <v>4.15E-3</v>
      </c>
      <c r="Q100" s="176">
        <f>ROUND(E100*P100,2)</f>
        <v>0.13</v>
      </c>
      <c r="R100" s="176" t="s">
        <v>172</v>
      </c>
      <c r="S100" s="176" t="s">
        <v>113</v>
      </c>
      <c r="T100" s="177" t="s">
        <v>113</v>
      </c>
      <c r="U100" s="161">
        <v>7.9350000000000004E-2</v>
      </c>
      <c r="V100" s="161">
        <f>ROUND(E100*U100,2)</f>
        <v>2.54</v>
      </c>
      <c r="W100" s="161"/>
      <c r="X100" s="161" t="s">
        <v>114</v>
      </c>
      <c r="Y100" s="152"/>
      <c r="Z100" s="152"/>
      <c r="AA100" s="152"/>
      <c r="AB100" s="152"/>
      <c r="AC100" s="152"/>
      <c r="AD100" s="152"/>
      <c r="AE100" s="152"/>
      <c r="AF100" s="152"/>
      <c r="AG100" s="152" t="s">
        <v>115</v>
      </c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1">
      <c r="A101" s="159"/>
      <c r="B101" s="160"/>
      <c r="C101" s="245"/>
      <c r="D101" s="246"/>
      <c r="E101" s="246"/>
      <c r="F101" s="246"/>
      <c r="G101" s="246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52"/>
      <c r="Z101" s="152"/>
      <c r="AA101" s="152"/>
      <c r="AB101" s="152"/>
      <c r="AC101" s="152"/>
      <c r="AD101" s="152"/>
      <c r="AE101" s="152"/>
      <c r="AF101" s="152"/>
      <c r="AG101" s="152" t="s">
        <v>116</v>
      </c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outlineLevel="1">
      <c r="A102" s="171">
        <v>33</v>
      </c>
      <c r="B102" s="172" t="s">
        <v>203</v>
      </c>
      <c r="C102" s="180" t="s">
        <v>204</v>
      </c>
      <c r="D102" s="173" t="s">
        <v>154</v>
      </c>
      <c r="E102" s="174">
        <v>51.5</v>
      </c>
      <c r="F102" s="175"/>
      <c r="G102" s="176">
        <f>ROUND(E102*F102,2)</f>
        <v>0</v>
      </c>
      <c r="H102" s="175"/>
      <c r="I102" s="176">
        <f>ROUND(E102*H102,2)</f>
        <v>0</v>
      </c>
      <c r="J102" s="175"/>
      <c r="K102" s="176">
        <f>ROUND(E102*J102,2)</f>
        <v>0</v>
      </c>
      <c r="L102" s="176">
        <v>21</v>
      </c>
      <c r="M102" s="176">
        <f>G102*(1+L102/100)</f>
        <v>0</v>
      </c>
      <c r="N102" s="176">
        <v>0</v>
      </c>
      <c r="O102" s="176">
        <f>ROUND(E102*N102,2)</f>
        <v>0</v>
      </c>
      <c r="P102" s="176">
        <v>3.3600000000000001E-3</v>
      </c>
      <c r="Q102" s="176">
        <f>ROUND(E102*P102,2)</f>
        <v>0.17</v>
      </c>
      <c r="R102" s="176" t="s">
        <v>172</v>
      </c>
      <c r="S102" s="176" t="s">
        <v>113</v>
      </c>
      <c r="T102" s="177" t="s">
        <v>113</v>
      </c>
      <c r="U102" s="161">
        <v>6.9000000000000006E-2</v>
      </c>
      <c r="V102" s="161">
        <f>ROUND(E102*U102,2)</f>
        <v>3.55</v>
      </c>
      <c r="W102" s="161"/>
      <c r="X102" s="161" t="s">
        <v>114</v>
      </c>
      <c r="Y102" s="152"/>
      <c r="Z102" s="152"/>
      <c r="AA102" s="152"/>
      <c r="AB102" s="152"/>
      <c r="AC102" s="152"/>
      <c r="AD102" s="152"/>
      <c r="AE102" s="152"/>
      <c r="AF102" s="152"/>
      <c r="AG102" s="152" t="s">
        <v>115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outlineLevel="1">
      <c r="A103" s="159"/>
      <c r="B103" s="160"/>
      <c r="C103" s="245"/>
      <c r="D103" s="246"/>
      <c r="E103" s="246"/>
      <c r="F103" s="246"/>
      <c r="G103" s="246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52"/>
      <c r="Z103" s="152"/>
      <c r="AA103" s="152"/>
      <c r="AB103" s="152"/>
      <c r="AC103" s="152"/>
      <c r="AD103" s="152"/>
      <c r="AE103" s="152"/>
      <c r="AF103" s="152"/>
      <c r="AG103" s="152" t="s">
        <v>116</v>
      </c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ht="22.5" outlineLevel="1">
      <c r="A104" s="171">
        <v>34</v>
      </c>
      <c r="B104" s="172" t="s">
        <v>205</v>
      </c>
      <c r="C104" s="180" t="s">
        <v>206</v>
      </c>
      <c r="D104" s="173" t="s">
        <v>111</v>
      </c>
      <c r="E104" s="174">
        <v>9</v>
      </c>
      <c r="F104" s="175"/>
      <c r="G104" s="176">
        <f>ROUND(E104*F104,2)</f>
        <v>0</v>
      </c>
      <c r="H104" s="175"/>
      <c r="I104" s="176">
        <f>ROUND(E104*H104,2)</f>
        <v>0</v>
      </c>
      <c r="J104" s="175"/>
      <c r="K104" s="176">
        <f>ROUND(E104*J104,2)</f>
        <v>0</v>
      </c>
      <c r="L104" s="176">
        <v>21</v>
      </c>
      <c r="M104" s="176">
        <f>G104*(1+L104/100)</f>
        <v>0</v>
      </c>
      <c r="N104" s="176">
        <v>0</v>
      </c>
      <c r="O104" s="176">
        <f>ROUND(E104*N104,2)</f>
        <v>0</v>
      </c>
      <c r="P104" s="176">
        <v>2.0080000000000001E-2</v>
      </c>
      <c r="Q104" s="176">
        <f>ROUND(E104*P104,2)</f>
        <v>0.18</v>
      </c>
      <c r="R104" s="176" t="s">
        <v>172</v>
      </c>
      <c r="S104" s="176" t="s">
        <v>113</v>
      </c>
      <c r="T104" s="177" t="s">
        <v>113</v>
      </c>
      <c r="U104" s="161">
        <v>0.10580000000000001</v>
      </c>
      <c r="V104" s="161">
        <f>ROUND(E104*U104,2)</f>
        <v>0.95</v>
      </c>
      <c r="W104" s="161"/>
      <c r="X104" s="161" t="s">
        <v>114</v>
      </c>
      <c r="Y104" s="152"/>
      <c r="Z104" s="152"/>
      <c r="AA104" s="152"/>
      <c r="AB104" s="152"/>
      <c r="AC104" s="152"/>
      <c r="AD104" s="152"/>
      <c r="AE104" s="152"/>
      <c r="AF104" s="152"/>
      <c r="AG104" s="152" t="s">
        <v>115</v>
      </c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outlineLevel="1">
      <c r="A105" s="159"/>
      <c r="B105" s="160"/>
      <c r="C105" s="245"/>
      <c r="D105" s="246"/>
      <c r="E105" s="246"/>
      <c r="F105" s="246"/>
      <c r="G105" s="246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52"/>
      <c r="Z105" s="152"/>
      <c r="AA105" s="152"/>
      <c r="AB105" s="152"/>
      <c r="AC105" s="152"/>
      <c r="AD105" s="152"/>
      <c r="AE105" s="152"/>
      <c r="AF105" s="152"/>
      <c r="AG105" s="152" t="s">
        <v>116</v>
      </c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</row>
    <row r="106" spans="1:60" outlineLevel="1">
      <c r="A106" s="171">
        <v>35</v>
      </c>
      <c r="B106" s="172" t="s">
        <v>207</v>
      </c>
      <c r="C106" s="180" t="s">
        <v>208</v>
      </c>
      <c r="D106" s="173" t="s">
        <v>154</v>
      </c>
      <c r="E106" s="174">
        <v>13.3</v>
      </c>
      <c r="F106" s="175"/>
      <c r="G106" s="176">
        <f>ROUND(E106*F106,2)</f>
        <v>0</v>
      </c>
      <c r="H106" s="175"/>
      <c r="I106" s="176">
        <f>ROUND(E106*H106,2)</f>
        <v>0</v>
      </c>
      <c r="J106" s="175"/>
      <c r="K106" s="176">
        <f>ROUND(E106*J106,2)</f>
        <v>0</v>
      </c>
      <c r="L106" s="176">
        <v>21</v>
      </c>
      <c r="M106" s="176">
        <f>G106*(1+L106/100)</f>
        <v>0</v>
      </c>
      <c r="N106" s="176">
        <v>0</v>
      </c>
      <c r="O106" s="176">
        <f>ROUND(E106*N106,2)</f>
        <v>0</v>
      </c>
      <c r="P106" s="176">
        <v>1.3500000000000001E-3</v>
      </c>
      <c r="Q106" s="176">
        <f>ROUND(E106*P106,2)</f>
        <v>0.02</v>
      </c>
      <c r="R106" s="176" t="s">
        <v>172</v>
      </c>
      <c r="S106" s="176" t="s">
        <v>113</v>
      </c>
      <c r="T106" s="177" t="s">
        <v>113</v>
      </c>
      <c r="U106" s="161">
        <v>9.1999999999999998E-2</v>
      </c>
      <c r="V106" s="161">
        <f>ROUND(E106*U106,2)</f>
        <v>1.22</v>
      </c>
      <c r="W106" s="161"/>
      <c r="X106" s="161" t="s">
        <v>114</v>
      </c>
      <c r="Y106" s="152"/>
      <c r="Z106" s="152"/>
      <c r="AA106" s="152"/>
      <c r="AB106" s="152"/>
      <c r="AC106" s="152"/>
      <c r="AD106" s="152"/>
      <c r="AE106" s="152"/>
      <c r="AF106" s="152"/>
      <c r="AG106" s="152" t="s">
        <v>115</v>
      </c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</row>
    <row r="107" spans="1:60" outlineLevel="1">
      <c r="A107" s="159"/>
      <c r="B107" s="160"/>
      <c r="C107" s="245"/>
      <c r="D107" s="246"/>
      <c r="E107" s="246"/>
      <c r="F107" s="246"/>
      <c r="G107" s="246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52"/>
      <c r="Z107" s="152"/>
      <c r="AA107" s="152"/>
      <c r="AB107" s="152"/>
      <c r="AC107" s="152"/>
      <c r="AD107" s="152"/>
      <c r="AE107" s="152"/>
      <c r="AF107" s="152"/>
      <c r="AG107" s="152" t="s">
        <v>116</v>
      </c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</row>
    <row r="108" spans="1:60" outlineLevel="1">
      <c r="A108" s="171">
        <v>36</v>
      </c>
      <c r="B108" s="172" t="s">
        <v>209</v>
      </c>
      <c r="C108" s="180" t="s">
        <v>210</v>
      </c>
      <c r="D108" s="173" t="s">
        <v>154</v>
      </c>
      <c r="E108" s="174">
        <v>37</v>
      </c>
      <c r="F108" s="175"/>
      <c r="G108" s="176">
        <f>ROUND(E108*F108,2)</f>
        <v>0</v>
      </c>
      <c r="H108" s="175"/>
      <c r="I108" s="176">
        <f>ROUND(E108*H108,2)</f>
        <v>0</v>
      </c>
      <c r="J108" s="175"/>
      <c r="K108" s="176">
        <f>ROUND(E108*J108,2)</f>
        <v>0</v>
      </c>
      <c r="L108" s="176">
        <v>21</v>
      </c>
      <c r="M108" s="176">
        <f>G108*(1+L108/100)</f>
        <v>0</v>
      </c>
      <c r="N108" s="176">
        <v>0</v>
      </c>
      <c r="O108" s="176">
        <f>ROUND(E108*N108,2)</f>
        <v>0</v>
      </c>
      <c r="P108" s="176">
        <v>3.3700000000000002E-3</v>
      </c>
      <c r="Q108" s="176">
        <f>ROUND(E108*P108,2)</f>
        <v>0.12</v>
      </c>
      <c r="R108" s="176" t="s">
        <v>172</v>
      </c>
      <c r="S108" s="176" t="s">
        <v>113</v>
      </c>
      <c r="T108" s="177" t="s">
        <v>113</v>
      </c>
      <c r="U108" s="161">
        <v>0.115</v>
      </c>
      <c r="V108" s="161">
        <f>ROUND(E108*U108,2)</f>
        <v>4.26</v>
      </c>
      <c r="W108" s="161"/>
      <c r="X108" s="161" t="s">
        <v>114</v>
      </c>
      <c r="Y108" s="152"/>
      <c r="Z108" s="152"/>
      <c r="AA108" s="152"/>
      <c r="AB108" s="152"/>
      <c r="AC108" s="152"/>
      <c r="AD108" s="152"/>
      <c r="AE108" s="152"/>
      <c r="AF108" s="152"/>
      <c r="AG108" s="152" t="s">
        <v>115</v>
      </c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</row>
    <row r="109" spans="1:60" outlineLevel="1">
      <c r="A109" s="159"/>
      <c r="B109" s="160"/>
      <c r="C109" s="245"/>
      <c r="D109" s="246"/>
      <c r="E109" s="246"/>
      <c r="F109" s="246"/>
      <c r="G109" s="246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52"/>
      <c r="Z109" s="152"/>
      <c r="AA109" s="152"/>
      <c r="AB109" s="152"/>
      <c r="AC109" s="152"/>
      <c r="AD109" s="152"/>
      <c r="AE109" s="152"/>
      <c r="AF109" s="152"/>
      <c r="AG109" s="152" t="s">
        <v>116</v>
      </c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</row>
    <row r="110" spans="1:60" outlineLevel="1">
      <c r="A110" s="171">
        <v>37</v>
      </c>
      <c r="B110" s="172" t="s">
        <v>211</v>
      </c>
      <c r="C110" s="180" t="s">
        <v>212</v>
      </c>
      <c r="D110" s="173" t="s">
        <v>154</v>
      </c>
      <c r="E110" s="174">
        <v>36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6">
        <v>0</v>
      </c>
      <c r="O110" s="176">
        <f>ROUND(E110*N110,2)</f>
        <v>0</v>
      </c>
      <c r="P110" s="176">
        <v>2.2599999999999999E-3</v>
      </c>
      <c r="Q110" s="176">
        <f>ROUND(E110*P110,2)</f>
        <v>0.08</v>
      </c>
      <c r="R110" s="176" t="s">
        <v>172</v>
      </c>
      <c r="S110" s="176" t="s">
        <v>113</v>
      </c>
      <c r="T110" s="177" t="s">
        <v>113</v>
      </c>
      <c r="U110" s="161">
        <v>5.7500000000000002E-2</v>
      </c>
      <c r="V110" s="161">
        <f>ROUND(E110*U110,2)</f>
        <v>2.0699999999999998</v>
      </c>
      <c r="W110" s="161"/>
      <c r="X110" s="161" t="s">
        <v>114</v>
      </c>
      <c r="Y110" s="152"/>
      <c r="Z110" s="152"/>
      <c r="AA110" s="152"/>
      <c r="AB110" s="152"/>
      <c r="AC110" s="152"/>
      <c r="AD110" s="152"/>
      <c r="AE110" s="152"/>
      <c r="AF110" s="152"/>
      <c r="AG110" s="152" t="s">
        <v>115</v>
      </c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</row>
    <row r="111" spans="1:60" outlineLevel="1">
      <c r="A111" s="159"/>
      <c r="B111" s="160"/>
      <c r="C111" s="245"/>
      <c r="D111" s="246"/>
      <c r="E111" s="246"/>
      <c r="F111" s="246"/>
      <c r="G111" s="246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52"/>
      <c r="Z111" s="152"/>
      <c r="AA111" s="152"/>
      <c r="AB111" s="152"/>
      <c r="AC111" s="152"/>
      <c r="AD111" s="152"/>
      <c r="AE111" s="152"/>
      <c r="AF111" s="152"/>
      <c r="AG111" s="152" t="s">
        <v>116</v>
      </c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</row>
    <row r="112" spans="1:60" outlineLevel="1">
      <c r="A112" s="171">
        <v>38</v>
      </c>
      <c r="B112" s="172" t="s">
        <v>213</v>
      </c>
      <c r="C112" s="180" t="s">
        <v>214</v>
      </c>
      <c r="D112" s="173" t="s">
        <v>165</v>
      </c>
      <c r="E112" s="174">
        <v>1</v>
      </c>
      <c r="F112" s="175"/>
      <c r="G112" s="176">
        <f>ROUND(E112*F112,2)</f>
        <v>0</v>
      </c>
      <c r="H112" s="175"/>
      <c r="I112" s="176">
        <f>ROUND(E112*H112,2)</f>
        <v>0</v>
      </c>
      <c r="J112" s="175"/>
      <c r="K112" s="176">
        <f>ROUND(E112*J112,2)</f>
        <v>0</v>
      </c>
      <c r="L112" s="176">
        <v>21</v>
      </c>
      <c r="M112" s="176">
        <f>G112*(1+L112/100)</f>
        <v>0</v>
      </c>
      <c r="N112" s="176">
        <v>0</v>
      </c>
      <c r="O112" s="176">
        <f>ROUND(E112*N112,2)</f>
        <v>0</v>
      </c>
      <c r="P112" s="176">
        <v>0</v>
      </c>
      <c r="Q112" s="176">
        <f>ROUND(E112*P112,2)</f>
        <v>0</v>
      </c>
      <c r="R112" s="176"/>
      <c r="S112" s="176" t="s">
        <v>166</v>
      </c>
      <c r="T112" s="177" t="s">
        <v>167</v>
      </c>
      <c r="U112" s="161">
        <v>0</v>
      </c>
      <c r="V112" s="161">
        <f>ROUND(E112*U112,2)</f>
        <v>0</v>
      </c>
      <c r="W112" s="161"/>
      <c r="X112" s="161" t="s">
        <v>114</v>
      </c>
      <c r="Y112" s="152"/>
      <c r="Z112" s="152"/>
      <c r="AA112" s="152"/>
      <c r="AB112" s="152"/>
      <c r="AC112" s="152"/>
      <c r="AD112" s="152"/>
      <c r="AE112" s="152"/>
      <c r="AF112" s="152"/>
      <c r="AG112" s="152" t="s">
        <v>115</v>
      </c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</row>
    <row r="113" spans="1:60" outlineLevel="1">
      <c r="A113" s="159"/>
      <c r="B113" s="160"/>
      <c r="C113" s="245"/>
      <c r="D113" s="246"/>
      <c r="E113" s="246"/>
      <c r="F113" s="246"/>
      <c r="G113" s="246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52"/>
      <c r="Z113" s="152"/>
      <c r="AA113" s="152"/>
      <c r="AB113" s="152"/>
      <c r="AC113" s="152"/>
      <c r="AD113" s="152"/>
      <c r="AE113" s="152"/>
      <c r="AF113" s="152"/>
      <c r="AG113" s="152" t="s">
        <v>116</v>
      </c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</row>
    <row r="114" spans="1:60" outlineLevel="1">
      <c r="A114" s="171">
        <v>39</v>
      </c>
      <c r="B114" s="172" t="s">
        <v>215</v>
      </c>
      <c r="C114" s="180" t="s">
        <v>216</v>
      </c>
      <c r="D114" s="173" t="s">
        <v>165</v>
      </c>
      <c r="E114" s="174">
        <v>1</v>
      </c>
      <c r="F114" s="175"/>
      <c r="G114" s="176">
        <f>ROUND(E114*F114,2)</f>
        <v>0</v>
      </c>
      <c r="H114" s="175"/>
      <c r="I114" s="176">
        <f>ROUND(E114*H114,2)</f>
        <v>0</v>
      </c>
      <c r="J114" s="175"/>
      <c r="K114" s="176">
        <f>ROUND(E114*J114,2)</f>
        <v>0</v>
      </c>
      <c r="L114" s="176">
        <v>21</v>
      </c>
      <c r="M114" s="176">
        <f>G114*(1+L114/100)</f>
        <v>0</v>
      </c>
      <c r="N114" s="176">
        <v>0</v>
      </c>
      <c r="O114" s="176">
        <f>ROUND(E114*N114,2)</f>
        <v>0</v>
      </c>
      <c r="P114" s="176">
        <v>0</v>
      </c>
      <c r="Q114" s="176">
        <f>ROUND(E114*P114,2)</f>
        <v>0</v>
      </c>
      <c r="R114" s="176"/>
      <c r="S114" s="176" t="s">
        <v>166</v>
      </c>
      <c r="T114" s="177" t="s">
        <v>167</v>
      </c>
      <c r="U114" s="161">
        <v>0</v>
      </c>
      <c r="V114" s="161">
        <f>ROUND(E114*U114,2)</f>
        <v>0</v>
      </c>
      <c r="W114" s="161"/>
      <c r="X114" s="161" t="s">
        <v>114</v>
      </c>
      <c r="Y114" s="152"/>
      <c r="Z114" s="152"/>
      <c r="AA114" s="152"/>
      <c r="AB114" s="152"/>
      <c r="AC114" s="152"/>
      <c r="AD114" s="152"/>
      <c r="AE114" s="152"/>
      <c r="AF114" s="152"/>
      <c r="AG114" s="152" t="s">
        <v>115</v>
      </c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</row>
    <row r="115" spans="1:60" outlineLevel="1">
      <c r="A115" s="159"/>
      <c r="B115" s="160"/>
      <c r="C115" s="245"/>
      <c r="D115" s="246"/>
      <c r="E115" s="246"/>
      <c r="F115" s="246"/>
      <c r="G115" s="246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52"/>
      <c r="Z115" s="152"/>
      <c r="AA115" s="152"/>
      <c r="AB115" s="152"/>
      <c r="AC115" s="152"/>
      <c r="AD115" s="152"/>
      <c r="AE115" s="152"/>
      <c r="AF115" s="152"/>
      <c r="AG115" s="152" t="s">
        <v>116</v>
      </c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</row>
    <row r="116" spans="1:60" outlineLevel="1">
      <c r="A116" s="171">
        <v>40</v>
      </c>
      <c r="B116" s="172" t="s">
        <v>217</v>
      </c>
      <c r="C116" s="180" t="s">
        <v>218</v>
      </c>
      <c r="D116" s="173" t="s">
        <v>111</v>
      </c>
      <c r="E116" s="174">
        <v>80</v>
      </c>
      <c r="F116" s="175"/>
      <c r="G116" s="176">
        <f>ROUND(E116*F116,2)</f>
        <v>0</v>
      </c>
      <c r="H116" s="175"/>
      <c r="I116" s="176">
        <f>ROUND(E116*H116,2)</f>
        <v>0</v>
      </c>
      <c r="J116" s="175"/>
      <c r="K116" s="176">
        <f>ROUND(E116*J116,2)</f>
        <v>0</v>
      </c>
      <c r="L116" s="176">
        <v>21</v>
      </c>
      <c r="M116" s="176">
        <f>G116*(1+L116/100)</f>
        <v>0</v>
      </c>
      <c r="N116" s="176">
        <v>2.1000000000000001E-4</v>
      </c>
      <c r="O116" s="176">
        <f>ROUND(E116*N116,2)</f>
        <v>0.02</v>
      </c>
      <c r="P116" s="176">
        <v>0</v>
      </c>
      <c r="Q116" s="176">
        <f>ROUND(E116*P116,2)</f>
        <v>0</v>
      </c>
      <c r="R116" s="176"/>
      <c r="S116" s="176" t="s">
        <v>166</v>
      </c>
      <c r="T116" s="177" t="s">
        <v>167</v>
      </c>
      <c r="U116" s="161">
        <v>2.9000000000000001E-2</v>
      </c>
      <c r="V116" s="161">
        <f>ROUND(E116*U116,2)</f>
        <v>2.3199999999999998</v>
      </c>
      <c r="W116" s="161"/>
      <c r="X116" s="161" t="s">
        <v>114</v>
      </c>
      <c r="Y116" s="152"/>
      <c r="Z116" s="152"/>
      <c r="AA116" s="152"/>
      <c r="AB116" s="152"/>
      <c r="AC116" s="152"/>
      <c r="AD116" s="152"/>
      <c r="AE116" s="152"/>
      <c r="AF116" s="152"/>
      <c r="AG116" s="152" t="s">
        <v>115</v>
      </c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</row>
    <row r="117" spans="1:60" outlineLevel="1">
      <c r="A117" s="159"/>
      <c r="B117" s="160"/>
      <c r="C117" s="243" t="s">
        <v>219</v>
      </c>
      <c r="D117" s="244"/>
      <c r="E117" s="244"/>
      <c r="F117" s="244"/>
      <c r="G117" s="244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52"/>
      <c r="Z117" s="152"/>
      <c r="AA117" s="152"/>
      <c r="AB117" s="152"/>
      <c r="AC117" s="152"/>
      <c r="AD117" s="152"/>
      <c r="AE117" s="152"/>
      <c r="AF117" s="152"/>
      <c r="AG117" s="152" t="s">
        <v>125</v>
      </c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</row>
    <row r="118" spans="1:60" outlineLevel="1">
      <c r="A118" s="159"/>
      <c r="B118" s="160"/>
      <c r="C118" s="241"/>
      <c r="D118" s="242"/>
      <c r="E118" s="242"/>
      <c r="F118" s="242"/>
      <c r="G118" s="242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52"/>
      <c r="Z118" s="152"/>
      <c r="AA118" s="152"/>
      <c r="AB118" s="152"/>
      <c r="AC118" s="152"/>
      <c r="AD118" s="152"/>
      <c r="AE118" s="152"/>
      <c r="AF118" s="152"/>
      <c r="AG118" s="152" t="s">
        <v>116</v>
      </c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</row>
    <row r="119" spans="1:60" ht="22.5" outlineLevel="1">
      <c r="A119" s="171">
        <v>41</v>
      </c>
      <c r="B119" s="172" t="s">
        <v>220</v>
      </c>
      <c r="C119" s="180" t="s">
        <v>286</v>
      </c>
      <c r="D119" s="173" t="s">
        <v>154</v>
      </c>
      <c r="E119" s="174">
        <v>21.6</v>
      </c>
      <c r="F119" s="175"/>
      <c r="G119" s="176">
        <f>ROUND(E119*F119,2)</f>
        <v>0</v>
      </c>
      <c r="H119" s="175"/>
      <c r="I119" s="176">
        <f>ROUND(E119*H119,2)</f>
        <v>0</v>
      </c>
      <c r="J119" s="175"/>
      <c r="K119" s="176">
        <f>ROUND(E119*J119,2)</f>
        <v>0</v>
      </c>
      <c r="L119" s="176">
        <v>21</v>
      </c>
      <c r="M119" s="176">
        <f>G119*(1+L119/100)</f>
        <v>0</v>
      </c>
      <c r="N119" s="176">
        <v>4.4000000000000003E-3</v>
      </c>
      <c r="O119" s="176">
        <f>ROUND(E119*N119,2)</f>
        <v>0.1</v>
      </c>
      <c r="P119" s="176">
        <v>0</v>
      </c>
      <c r="Q119" s="176">
        <f>ROUND(E119*P119,2)</f>
        <v>0</v>
      </c>
      <c r="R119" s="176" t="s">
        <v>221</v>
      </c>
      <c r="S119" s="176" t="s">
        <v>113</v>
      </c>
      <c r="T119" s="177" t="s">
        <v>113</v>
      </c>
      <c r="U119" s="161">
        <v>0</v>
      </c>
      <c r="V119" s="161">
        <f>ROUND(E119*U119,2)</f>
        <v>0</v>
      </c>
      <c r="W119" s="161"/>
      <c r="X119" s="161" t="s">
        <v>222</v>
      </c>
      <c r="Y119" s="152"/>
      <c r="Z119" s="152"/>
      <c r="AA119" s="152"/>
      <c r="AB119" s="152"/>
      <c r="AC119" s="152"/>
      <c r="AD119" s="152"/>
      <c r="AE119" s="152"/>
      <c r="AF119" s="152"/>
      <c r="AG119" s="152" t="s">
        <v>223</v>
      </c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</row>
    <row r="120" spans="1:60" outlineLevel="1">
      <c r="A120" s="159"/>
      <c r="B120" s="160"/>
      <c r="C120" s="181" t="s">
        <v>224</v>
      </c>
      <c r="D120" s="162"/>
      <c r="E120" s="163">
        <v>21.6</v>
      </c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52"/>
      <c r="Z120" s="152"/>
      <c r="AA120" s="152"/>
      <c r="AB120" s="152"/>
      <c r="AC120" s="152"/>
      <c r="AD120" s="152"/>
      <c r="AE120" s="152"/>
      <c r="AF120" s="152"/>
      <c r="AG120" s="152" t="s">
        <v>127</v>
      </c>
      <c r="AH120" s="152">
        <v>0</v>
      </c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</row>
    <row r="121" spans="1:60" outlineLevel="1">
      <c r="A121" s="159"/>
      <c r="B121" s="160"/>
      <c r="C121" s="241"/>
      <c r="D121" s="242"/>
      <c r="E121" s="242"/>
      <c r="F121" s="242"/>
      <c r="G121" s="242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52"/>
      <c r="Z121" s="152"/>
      <c r="AA121" s="152"/>
      <c r="AB121" s="152"/>
      <c r="AC121" s="152"/>
      <c r="AD121" s="152"/>
      <c r="AE121" s="152"/>
      <c r="AF121" s="152"/>
      <c r="AG121" s="152" t="s">
        <v>116</v>
      </c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</row>
    <row r="122" spans="1:60" outlineLevel="1">
      <c r="A122" s="171">
        <v>42</v>
      </c>
      <c r="B122" s="172" t="s">
        <v>225</v>
      </c>
      <c r="C122" s="180" t="s">
        <v>226</v>
      </c>
      <c r="D122" s="173" t="s">
        <v>144</v>
      </c>
      <c r="E122" s="174">
        <v>2.1114999999999999</v>
      </c>
      <c r="F122" s="175"/>
      <c r="G122" s="176">
        <f>ROUND(E122*F122,2)</f>
        <v>0</v>
      </c>
      <c r="H122" s="175"/>
      <c r="I122" s="176">
        <f>ROUND(E122*H122,2)</f>
        <v>0</v>
      </c>
      <c r="J122" s="175"/>
      <c r="K122" s="176">
        <f>ROUND(E122*J122,2)</f>
        <v>0</v>
      </c>
      <c r="L122" s="176">
        <v>21</v>
      </c>
      <c r="M122" s="176">
        <f>G122*(1+L122/100)</f>
        <v>0</v>
      </c>
      <c r="N122" s="176">
        <v>0</v>
      </c>
      <c r="O122" s="176">
        <f>ROUND(E122*N122,2)</f>
        <v>0</v>
      </c>
      <c r="P122" s="176">
        <v>0</v>
      </c>
      <c r="Q122" s="176">
        <f>ROUND(E122*P122,2)</f>
        <v>0</v>
      </c>
      <c r="R122" s="176" t="s">
        <v>172</v>
      </c>
      <c r="S122" s="176" t="s">
        <v>113</v>
      </c>
      <c r="T122" s="177" t="s">
        <v>113</v>
      </c>
      <c r="U122" s="161">
        <v>4.82</v>
      </c>
      <c r="V122" s="161">
        <f>ROUND(E122*U122,2)</f>
        <v>10.18</v>
      </c>
      <c r="W122" s="161"/>
      <c r="X122" s="161" t="s">
        <v>146</v>
      </c>
      <c r="Y122" s="152"/>
      <c r="Z122" s="152"/>
      <c r="AA122" s="152"/>
      <c r="AB122" s="152"/>
      <c r="AC122" s="152"/>
      <c r="AD122" s="152"/>
      <c r="AE122" s="152"/>
      <c r="AF122" s="152"/>
      <c r="AG122" s="152" t="s">
        <v>147</v>
      </c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</row>
    <row r="123" spans="1:60" outlineLevel="1">
      <c r="A123" s="159"/>
      <c r="B123" s="160"/>
      <c r="C123" s="247" t="s">
        <v>170</v>
      </c>
      <c r="D123" s="248"/>
      <c r="E123" s="248"/>
      <c r="F123" s="248"/>
      <c r="G123" s="248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52"/>
      <c r="Z123" s="152"/>
      <c r="AA123" s="152"/>
      <c r="AB123" s="152"/>
      <c r="AC123" s="152"/>
      <c r="AD123" s="152"/>
      <c r="AE123" s="152"/>
      <c r="AF123" s="152"/>
      <c r="AG123" s="152" t="s">
        <v>123</v>
      </c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</row>
    <row r="124" spans="1:60" outlineLevel="1">
      <c r="A124" s="159"/>
      <c r="B124" s="160"/>
      <c r="C124" s="241"/>
      <c r="D124" s="242"/>
      <c r="E124" s="242"/>
      <c r="F124" s="242"/>
      <c r="G124" s="242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52"/>
      <c r="Z124" s="152"/>
      <c r="AA124" s="152"/>
      <c r="AB124" s="152"/>
      <c r="AC124" s="152"/>
      <c r="AD124" s="152"/>
      <c r="AE124" s="152"/>
      <c r="AF124" s="152"/>
      <c r="AG124" s="152" t="s">
        <v>116</v>
      </c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</row>
    <row r="125" spans="1:60">
      <c r="A125" s="165" t="s">
        <v>108</v>
      </c>
      <c r="B125" s="166" t="s">
        <v>69</v>
      </c>
      <c r="C125" s="179" t="s">
        <v>70</v>
      </c>
      <c r="D125" s="167"/>
      <c r="E125" s="168"/>
      <c r="F125" s="169"/>
      <c r="G125" s="169">
        <f>SUMIF(AG126:AG131,"&lt;&gt;NOR",G126:G131)</f>
        <v>0</v>
      </c>
      <c r="H125" s="169"/>
      <c r="I125" s="169">
        <f>SUM(I126:I131)</f>
        <v>0</v>
      </c>
      <c r="J125" s="169"/>
      <c r="K125" s="169">
        <f>SUM(K126:K131)</f>
        <v>0</v>
      </c>
      <c r="L125" s="169"/>
      <c r="M125" s="169">
        <f>SUM(M126:M131)</f>
        <v>0</v>
      </c>
      <c r="N125" s="169"/>
      <c r="O125" s="169">
        <f>SUM(O126:O131)</f>
        <v>7.0000000000000007E-2</v>
      </c>
      <c r="P125" s="169"/>
      <c r="Q125" s="169">
        <f>SUM(Q126:Q131)</f>
        <v>0</v>
      </c>
      <c r="R125" s="169"/>
      <c r="S125" s="169"/>
      <c r="T125" s="170"/>
      <c r="U125" s="164"/>
      <c r="V125" s="164">
        <f>SUM(V126:V131)</f>
        <v>35.630000000000003</v>
      </c>
      <c r="W125" s="164"/>
      <c r="X125" s="164"/>
      <c r="AG125" t="s">
        <v>109</v>
      </c>
    </row>
    <row r="126" spans="1:60" outlineLevel="1">
      <c r="A126" s="171">
        <v>43</v>
      </c>
      <c r="B126" s="172" t="s">
        <v>227</v>
      </c>
      <c r="C126" s="180" t="s">
        <v>228</v>
      </c>
      <c r="D126" s="173" t="s">
        <v>119</v>
      </c>
      <c r="E126" s="174">
        <v>394</v>
      </c>
      <c r="F126" s="175"/>
      <c r="G126" s="176">
        <f>ROUND(E126*F126,2)</f>
        <v>0</v>
      </c>
      <c r="H126" s="175"/>
      <c r="I126" s="176">
        <f>ROUND(E126*H126,2)</f>
        <v>0</v>
      </c>
      <c r="J126" s="175"/>
      <c r="K126" s="176">
        <f>ROUND(E126*J126,2)</f>
        <v>0</v>
      </c>
      <c r="L126" s="176">
        <v>21</v>
      </c>
      <c r="M126" s="176">
        <f>G126*(1+L126/100)</f>
        <v>0</v>
      </c>
      <c r="N126" s="176">
        <v>1.8000000000000001E-4</v>
      </c>
      <c r="O126" s="176">
        <f>ROUND(E126*N126,2)</f>
        <v>7.0000000000000007E-2</v>
      </c>
      <c r="P126" s="176">
        <v>0</v>
      </c>
      <c r="Q126" s="176">
        <f>ROUND(E126*P126,2)</f>
        <v>0</v>
      </c>
      <c r="R126" s="176" t="s">
        <v>229</v>
      </c>
      <c r="S126" s="176" t="s">
        <v>113</v>
      </c>
      <c r="T126" s="177" t="s">
        <v>113</v>
      </c>
      <c r="U126" s="161">
        <v>0.09</v>
      </c>
      <c r="V126" s="161">
        <f>ROUND(E126*U126,2)</f>
        <v>35.46</v>
      </c>
      <c r="W126" s="161"/>
      <c r="X126" s="161" t="s">
        <v>114</v>
      </c>
      <c r="Y126" s="152"/>
      <c r="Z126" s="152"/>
      <c r="AA126" s="152"/>
      <c r="AB126" s="152"/>
      <c r="AC126" s="152"/>
      <c r="AD126" s="152"/>
      <c r="AE126" s="152"/>
      <c r="AF126" s="152"/>
      <c r="AG126" s="152" t="s">
        <v>115</v>
      </c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</row>
    <row r="127" spans="1:60" outlineLevel="1">
      <c r="A127" s="159"/>
      <c r="B127" s="160"/>
      <c r="C127" s="243" t="s">
        <v>230</v>
      </c>
      <c r="D127" s="244"/>
      <c r="E127" s="244"/>
      <c r="F127" s="244"/>
      <c r="G127" s="244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52"/>
      <c r="Z127" s="152"/>
      <c r="AA127" s="152"/>
      <c r="AB127" s="152"/>
      <c r="AC127" s="152"/>
      <c r="AD127" s="152"/>
      <c r="AE127" s="152"/>
      <c r="AF127" s="152"/>
      <c r="AG127" s="152" t="s">
        <v>125</v>
      </c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</row>
    <row r="128" spans="1:60" outlineLevel="1">
      <c r="A128" s="159"/>
      <c r="B128" s="160"/>
      <c r="C128" s="241"/>
      <c r="D128" s="242"/>
      <c r="E128" s="242"/>
      <c r="F128" s="242"/>
      <c r="G128" s="242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52"/>
      <c r="Z128" s="152"/>
      <c r="AA128" s="152"/>
      <c r="AB128" s="152"/>
      <c r="AC128" s="152"/>
      <c r="AD128" s="152"/>
      <c r="AE128" s="152"/>
      <c r="AF128" s="152"/>
      <c r="AG128" s="152" t="s">
        <v>116</v>
      </c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</row>
    <row r="129" spans="1:60" outlineLevel="1">
      <c r="A129" s="171">
        <v>44</v>
      </c>
      <c r="B129" s="172" t="s">
        <v>231</v>
      </c>
      <c r="C129" s="180" t="s">
        <v>232</v>
      </c>
      <c r="D129" s="173" t="s">
        <v>144</v>
      </c>
      <c r="E129" s="174">
        <v>7.0919999999999997E-2</v>
      </c>
      <c r="F129" s="175"/>
      <c r="G129" s="176">
        <f>ROUND(E129*F129,2)</f>
        <v>0</v>
      </c>
      <c r="H129" s="175"/>
      <c r="I129" s="176">
        <f>ROUND(E129*H129,2)</f>
        <v>0</v>
      </c>
      <c r="J129" s="175"/>
      <c r="K129" s="176">
        <f>ROUND(E129*J129,2)</f>
        <v>0</v>
      </c>
      <c r="L129" s="176">
        <v>21</v>
      </c>
      <c r="M129" s="176">
        <f>G129*(1+L129/100)</f>
        <v>0</v>
      </c>
      <c r="N129" s="176">
        <v>0</v>
      </c>
      <c r="O129" s="176">
        <f>ROUND(E129*N129,2)</f>
        <v>0</v>
      </c>
      <c r="P129" s="176">
        <v>0</v>
      </c>
      <c r="Q129" s="176">
        <f>ROUND(E129*P129,2)</f>
        <v>0</v>
      </c>
      <c r="R129" s="176" t="s">
        <v>229</v>
      </c>
      <c r="S129" s="176" t="s">
        <v>113</v>
      </c>
      <c r="T129" s="177" t="s">
        <v>113</v>
      </c>
      <c r="U129" s="161">
        <v>2.3290000000000002</v>
      </c>
      <c r="V129" s="161">
        <f>ROUND(E129*U129,2)</f>
        <v>0.17</v>
      </c>
      <c r="W129" s="161"/>
      <c r="X129" s="161" t="s">
        <v>146</v>
      </c>
      <c r="Y129" s="152"/>
      <c r="Z129" s="152"/>
      <c r="AA129" s="152"/>
      <c r="AB129" s="152"/>
      <c r="AC129" s="152"/>
      <c r="AD129" s="152"/>
      <c r="AE129" s="152"/>
      <c r="AF129" s="152"/>
      <c r="AG129" s="152" t="s">
        <v>147</v>
      </c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</row>
    <row r="130" spans="1:60" outlineLevel="1">
      <c r="A130" s="159"/>
      <c r="B130" s="160"/>
      <c r="C130" s="247" t="s">
        <v>170</v>
      </c>
      <c r="D130" s="248"/>
      <c r="E130" s="248"/>
      <c r="F130" s="248"/>
      <c r="G130" s="248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52"/>
      <c r="Z130" s="152"/>
      <c r="AA130" s="152"/>
      <c r="AB130" s="152"/>
      <c r="AC130" s="152"/>
      <c r="AD130" s="152"/>
      <c r="AE130" s="152"/>
      <c r="AF130" s="152"/>
      <c r="AG130" s="152" t="s">
        <v>123</v>
      </c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</row>
    <row r="131" spans="1:60" outlineLevel="1">
      <c r="A131" s="159"/>
      <c r="B131" s="160"/>
      <c r="C131" s="241"/>
      <c r="D131" s="242"/>
      <c r="E131" s="242"/>
      <c r="F131" s="242"/>
      <c r="G131" s="242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52"/>
      <c r="Z131" s="152"/>
      <c r="AA131" s="152"/>
      <c r="AB131" s="152"/>
      <c r="AC131" s="152"/>
      <c r="AD131" s="152"/>
      <c r="AE131" s="152"/>
      <c r="AF131" s="152"/>
      <c r="AG131" s="152" t="s">
        <v>116</v>
      </c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</row>
    <row r="132" spans="1:60">
      <c r="A132" s="165" t="s">
        <v>108</v>
      </c>
      <c r="B132" s="166" t="s">
        <v>71</v>
      </c>
      <c r="C132" s="179" t="s">
        <v>72</v>
      </c>
      <c r="D132" s="167"/>
      <c r="E132" s="168"/>
      <c r="F132" s="169"/>
      <c r="G132" s="169">
        <f>SUMIF(AG133:AG145,"&lt;&gt;NOR",G133:G145)</f>
        <v>0</v>
      </c>
      <c r="H132" s="169"/>
      <c r="I132" s="169">
        <f>SUM(I133:I145)</f>
        <v>0</v>
      </c>
      <c r="J132" s="169"/>
      <c r="K132" s="169">
        <f>SUM(K133:K145)</f>
        <v>0</v>
      </c>
      <c r="L132" s="169"/>
      <c r="M132" s="169">
        <f>SUM(M133:M145)</f>
        <v>0</v>
      </c>
      <c r="N132" s="169"/>
      <c r="O132" s="169">
        <f>SUM(O133:O145)</f>
        <v>0.04</v>
      </c>
      <c r="P132" s="169"/>
      <c r="Q132" s="169">
        <f>SUM(Q133:Q145)</f>
        <v>0</v>
      </c>
      <c r="R132" s="169"/>
      <c r="S132" s="169"/>
      <c r="T132" s="170"/>
      <c r="U132" s="164"/>
      <c r="V132" s="164">
        <f>SUM(V133:V145)</f>
        <v>35.879999999999995</v>
      </c>
      <c r="W132" s="164"/>
      <c r="X132" s="164"/>
      <c r="AG132" t="s">
        <v>109</v>
      </c>
    </row>
    <row r="133" spans="1:60" outlineLevel="1">
      <c r="A133" s="171">
        <v>45</v>
      </c>
      <c r="B133" s="172" t="s">
        <v>233</v>
      </c>
      <c r="C133" s="180" t="s">
        <v>234</v>
      </c>
      <c r="D133" s="173" t="s">
        <v>111</v>
      </c>
      <c r="E133" s="174">
        <v>8</v>
      </c>
      <c r="F133" s="175"/>
      <c r="G133" s="176">
        <f>ROUND(E133*F133,2)</f>
        <v>0</v>
      </c>
      <c r="H133" s="175"/>
      <c r="I133" s="176">
        <f>ROUND(E133*H133,2)</f>
        <v>0</v>
      </c>
      <c r="J133" s="175"/>
      <c r="K133" s="176">
        <f>ROUND(E133*J133,2)</f>
        <v>0</v>
      </c>
      <c r="L133" s="176">
        <v>21</v>
      </c>
      <c r="M133" s="176">
        <f>G133*(1+L133/100)</f>
        <v>0</v>
      </c>
      <c r="N133" s="176">
        <v>2.7999999999999998E-4</v>
      </c>
      <c r="O133" s="176">
        <f>ROUND(E133*N133,2)</f>
        <v>0</v>
      </c>
      <c r="P133" s="176">
        <v>0</v>
      </c>
      <c r="Q133" s="176">
        <f>ROUND(E133*P133,2)</f>
        <v>0</v>
      </c>
      <c r="R133" s="176" t="s">
        <v>235</v>
      </c>
      <c r="S133" s="176" t="s">
        <v>113</v>
      </c>
      <c r="T133" s="177" t="s">
        <v>113</v>
      </c>
      <c r="U133" s="161">
        <v>3.528</v>
      </c>
      <c r="V133" s="161">
        <f>ROUND(E133*U133,2)</f>
        <v>28.22</v>
      </c>
      <c r="W133" s="161"/>
      <c r="X133" s="161" t="s">
        <v>114</v>
      </c>
      <c r="Y133" s="152"/>
      <c r="Z133" s="152"/>
      <c r="AA133" s="152"/>
      <c r="AB133" s="152"/>
      <c r="AC133" s="152"/>
      <c r="AD133" s="152"/>
      <c r="AE133" s="152"/>
      <c r="AF133" s="152"/>
      <c r="AG133" s="152" t="s">
        <v>115</v>
      </c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</row>
    <row r="134" spans="1:60" outlineLevel="1">
      <c r="A134" s="159"/>
      <c r="B134" s="160"/>
      <c r="C134" s="245"/>
      <c r="D134" s="246"/>
      <c r="E134" s="246"/>
      <c r="F134" s="246"/>
      <c r="G134" s="246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52"/>
      <c r="Z134" s="152"/>
      <c r="AA134" s="152"/>
      <c r="AB134" s="152"/>
      <c r="AC134" s="152"/>
      <c r="AD134" s="152"/>
      <c r="AE134" s="152"/>
      <c r="AF134" s="152"/>
      <c r="AG134" s="152" t="s">
        <v>116</v>
      </c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</row>
    <row r="135" spans="1:60" outlineLevel="1">
      <c r="A135" s="171">
        <v>46</v>
      </c>
      <c r="B135" s="172" t="s">
        <v>236</v>
      </c>
      <c r="C135" s="180" t="s">
        <v>237</v>
      </c>
      <c r="D135" s="173" t="s">
        <v>111</v>
      </c>
      <c r="E135" s="174">
        <v>8</v>
      </c>
      <c r="F135" s="175"/>
      <c r="G135" s="176">
        <f>ROUND(E135*F135,2)</f>
        <v>0</v>
      </c>
      <c r="H135" s="175"/>
      <c r="I135" s="176">
        <f>ROUND(E135*H135,2)</f>
        <v>0</v>
      </c>
      <c r="J135" s="175"/>
      <c r="K135" s="176">
        <f>ROUND(E135*J135,2)</f>
        <v>0</v>
      </c>
      <c r="L135" s="176">
        <v>21</v>
      </c>
      <c r="M135" s="176">
        <f>G135*(1+L135/100)</f>
        <v>0</v>
      </c>
      <c r="N135" s="176">
        <v>2.7999999999999998E-4</v>
      </c>
      <c r="O135" s="176">
        <f>ROUND(E135*N135,2)</f>
        <v>0</v>
      </c>
      <c r="P135" s="176">
        <v>0</v>
      </c>
      <c r="Q135" s="176">
        <f>ROUND(E135*P135,2)</f>
        <v>0</v>
      </c>
      <c r="R135" s="176" t="s">
        <v>235</v>
      </c>
      <c r="S135" s="176" t="s">
        <v>113</v>
      </c>
      <c r="T135" s="177" t="s">
        <v>113</v>
      </c>
      <c r="U135" s="161">
        <v>0.72799999999999998</v>
      </c>
      <c r="V135" s="161">
        <f>ROUND(E135*U135,2)</f>
        <v>5.82</v>
      </c>
      <c r="W135" s="161"/>
      <c r="X135" s="161" t="s">
        <v>114</v>
      </c>
      <c r="Y135" s="152"/>
      <c r="Z135" s="152"/>
      <c r="AA135" s="152"/>
      <c r="AB135" s="152"/>
      <c r="AC135" s="152"/>
      <c r="AD135" s="152"/>
      <c r="AE135" s="152"/>
      <c r="AF135" s="152"/>
      <c r="AG135" s="152" t="s">
        <v>115</v>
      </c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</row>
    <row r="136" spans="1:60" outlineLevel="1">
      <c r="A136" s="159"/>
      <c r="B136" s="160"/>
      <c r="C136" s="245"/>
      <c r="D136" s="246"/>
      <c r="E136" s="246"/>
      <c r="F136" s="246"/>
      <c r="G136" s="246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52"/>
      <c r="Z136" s="152"/>
      <c r="AA136" s="152"/>
      <c r="AB136" s="152"/>
      <c r="AC136" s="152"/>
      <c r="AD136" s="152"/>
      <c r="AE136" s="152"/>
      <c r="AF136" s="152"/>
      <c r="AG136" s="152" t="s">
        <v>116</v>
      </c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</row>
    <row r="137" spans="1:60" outlineLevel="1">
      <c r="A137" s="171">
        <v>47</v>
      </c>
      <c r="B137" s="172" t="s">
        <v>238</v>
      </c>
      <c r="C137" s="180" t="s">
        <v>239</v>
      </c>
      <c r="D137" s="173" t="s">
        <v>111</v>
      </c>
      <c r="E137" s="174">
        <v>1</v>
      </c>
      <c r="F137" s="175"/>
      <c r="G137" s="176">
        <f>ROUND(E137*F137,2)</f>
        <v>0</v>
      </c>
      <c r="H137" s="175"/>
      <c r="I137" s="176">
        <f>ROUND(E137*H137,2)</f>
        <v>0</v>
      </c>
      <c r="J137" s="175"/>
      <c r="K137" s="176">
        <f>ROUND(E137*J137,2)</f>
        <v>0</v>
      </c>
      <c r="L137" s="176">
        <v>21</v>
      </c>
      <c r="M137" s="176">
        <f>G137*(1+L137/100)</f>
        <v>0</v>
      </c>
      <c r="N137" s="176">
        <v>2.7999999999999998E-4</v>
      </c>
      <c r="O137" s="176">
        <f>ROUND(E137*N137,2)</f>
        <v>0</v>
      </c>
      <c r="P137" s="176">
        <v>0</v>
      </c>
      <c r="Q137" s="176">
        <f>ROUND(E137*P137,2)</f>
        <v>0</v>
      </c>
      <c r="R137" s="176" t="s">
        <v>235</v>
      </c>
      <c r="S137" s="176" t="s">
        <v>113</v>
      </c>
      <c r="T137" s="177" t="s">
        <v>113</v>
      </c>
      <c r="U137" s="161">
        <v>1.726</v>
      </c>
      <c r="V137" s="161">
        <f>ROUND(E137*U137,2)</f>
        <v>1.73</v>
      </c>
      <c r="W137" s="161"/>
      <c r="X137" s="161" t="s">
        <v>114</v>
      </c>
      <c r="Y137" s="152"/>
      <c r="Z137" s="152"/>
      <c r="AA137" s="152"/>
      <c r="AB137" s="152"/>
      <c r="AC137" s="152"/>
      <c r="AD137" s="152"/>
      <c r="AE137" s="152"/>
      <c r="AF137" s="152"/>
      <c r="AG137" s="152" t="s">
        <v>115</v>
      </c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</row>
    <row r="138" spans="1:60" outlineLevel="1">
      <c r="A138" s="159"/>
      <c r="B138" s="160"/>
      <c r="C138" s="245"/>
      <c r="D138" s="246"/>
      <c r="E138" s="246"/>
      <c r="F138" s="246"/>
      <c r="G138" s="246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52"/>
      <c r="Z138" s="152"/>
      <c r="AA138" s="152"/>
      <c r="AB138" s="152"/>
      <c r="AC138" s="152"/>
      <c r="AD138" s="152"/>
      <c r="AE138" s="152"/>
      <c r="AF138" s="152"/>
      <c r="AG138" s="152" t="s">
        <v>116</v>
      </c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</row>
    <row r="139" spans="1:60" ht="22.5" outlineLevel="1">
      <c r="A139" s="171">
        <v>48</v>
      </c>
      <c r="B139" s="172" t="s">
        <v>240</v>
      </c>
      <c r="C139" s="180" t="s">
        <v>241</v>
      </c>
      <c r="D139" s="173" t="s">
        <v>111</v>
      </c>
      <c r="E139" s="174">
        <v>1</v>
      </c>
      <c r="F139" s="175"/>
      <c r="G139" s="176">
        <f>ROUND(E139*F139,2)</f>
        <v>0</v>
      </c>
      <c r="H139" s="175"/>
      <c r="I139" s="176">
        <f>ROUND(E139*H139,2)</f>
        <v>0</v>
      </c>
      <c r="J139" s="175"/>
      <c r="K139" s="176">
        <f>ROUND(E139*J139,2)</f>
        <v>0</v>
      </c>
      <c r="L139" s="176">
        <v>21</v>
      </c>
      <c r="M139" s="176">
        <f>G139*(1+L139/100)</f>
        <v>0</v>
      </c>
      <c r="N139" s="176">
        <v>3.5000000000000001E-3</v>
      </c>
      <c r="O139" s="176">
        <f>ROUND(E139*N139,2)</f>
        <v>0</v>
      </c>
      <c r="P139" s="176">
        <v>0</v>
      </c>
      <c r="Q139" s="176">
        <f>ROUND(E139*P139,2)</f>
        <v>0</v>
      </c>
      <c r="R139" s="176" t="s">
        <v>221</v>
      </c>
      <c r="S139" s="176" t="s">
        <v>113</v>
      </c>
      <c r="T139" s="177" t="s">
        <v>113</v>
      </c>
      <c r="U139" s="161">
        <v>0</v>
      </c>
      <c r="V139" s="161">
        <f>ROUND(E139*U139,2)</f>
        <v>0</v>
      </c>
      <c r="W139" s="161"/>
      <c r="X139" s="161" t="s">
        <v>222</v>
      </c>
      <c r="Y139" s="152"/>
      <c r="Z139" s="152"/>
      <c r="AA139" s="152"/>
      <c r="AB139" s="152"/>
      <c r="AC139" s="152"/>
      <c r="AD139" s="152"/>
      <c r="AE139" s="152"/>
      <c r="AF139" s="152"/>
      <c r="AG139" s="152" t="s">
        <v>223</v>
      </c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</row>
    <row r="140" spans="1:60" outlineLevel="1">
      <c r="A140" s="159"/>
      <c r="B140" s="160"/>
      <c r="C140" s="245"/>
      <c r="D140" s="246"/>
      <c r="E140" s="246"/>
      <c r="F140" s="246"/>
      <c r="G140" s="246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52"/>
      <c r="Z140" s="152"/>
      <c r="AA140" s="152"/>
      <c r="AB140" s="152"/>
      <c r="AC140" s="152"/>
      <c r="AD140" s="152"/>
      <c r="AE140" s="152"/>
      <c r="AF140" s="152"/>
      <c r="AG140" s="152" t="s">
        <v>116</v>
      </c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</row>
    <row r="141" spans="1:60" ht="22.5" outlineLevel="1">
      <c r="A141" s="171">
        <v>49</v>
      </c>
      <c r="B141" s="172" t="s">
        <v>242</v>
      </c>
      <c r="C141" s="180" t="s">
        <v>287</v>
      </c>
      <c r="D141" s="173" t="s">
        <v>111</v>
      </c>
      <c r="E141" s="174">
        <v>8</v>
      </c>
      <c r="F141" s="175"/>
      <c r="G141" s="176">
        <f>ROUND(E141*F141,2)</f>
        <v>0</v>
      </c>
      <c r="H141" s="175"/>
      <c r="I141" s="176">
        <f>ROUND(E141*H141,2)</f>
        <v>0</v>
      </c>
      <c r="J141" s="175"/>
      <c r="K141" s="176">
        <f>ROUND(E141*J141,2)</f>
        <v>0</v>
      </c>
      <c r="L141" s="176">
        <v>21</v>
      </c>
      <c r="M141" s="176">
        <f>G141*(1+L141/100)</f>
        <v>0</v>
      </c>
      <c r="N141" s="176">
        <v>4.4099999999999999E-3</v>
      </c>
      <c r="O141" s="176">
        <f>ROUND(E141*N141,2)</f>
        <v>0.04</v>
      </c>
      <c r="P141" s="176">
        <v>0</v>
      </c>
      <c r="Q141" s="176">
        <f>ROUND(E141*P141,2)</f>
        <v>0</v>
      </c>
      <c r="R141" s="176" t="s">
        <v>221</v>
      </c>
      <c r="S141" s="176" t="s">
        <v>113</v>
      </c>
      <c r="T141" s="177" t="s">
        <v>113</v>
      </c>
      <c r="U141" s="161">
        <v>0</v>
      </c>
      <c r="V141" s="161">
        <f>ROUND(E141*U141,2)</f>
        <v>0</v>
      </c>
      <c r="W141" s="161"/>
      <c r="X141" s="161" t="s">
        <v>222</v>
      </c>
      <c r="Y141" s="152"/>
      <c r="Z141" s="152"/>
      <c r="AA141" s="152"/>
      <c r="AB141" s="152"/>
      <c r="AC141" s="152"/>
      <c r="AD141" s="152"/>
      <c r="AE141" s="152"/>
      <c r="AF141" s="152"/>
      <c r="AG141" s="152" t="s">
        <v>223</v>
      </c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</row>
    <row r="142" spans="1:60" outlineLevel="1">
      <c r="A142" s="159"/>
      <c r="B142" s="160"/>
      <c r="C142" s="245"/>
      <c r="D142" s="246"/>
      <c r="E142" s="246"/>
      <c r="F142" s="246"/>
      <c r="G142" s="246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52"/>
      <c r="Z142" s="152"/>
      <c r="AA142" s="152"/>
      <c r="AB142" s="152"/>
      <c r="AC142" s="152"/>
      <c r="AD142" s="152"/>
      <c r="AE142" s="152"/>
      <c r="AF142" s="152"/>
      <c r="AG142" s="152" t="s">
        <v>116</v>
      </c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</row>
    <row r="143" spans="1:60" outlineLevel="1">
      <c r="A143" s="171">
        <v>50</v>
      </c>
      <c r="B143" s="172" t="s">
        <v>243</v>
      </c>
      <c r="C143" s="180" t="s">
        <v>244</v>
      </c>
      <c r="D143" s="173" t="s">
        <v>144</v>
      </c>
      <c r="E143" s="174">
        <v>4.3540000000000002E-2</v>
      </c>
      <c r="F143" s="175"/>
      <c r="G143" s="176">
        <f>ROUND(E143*F143,2)</f>
        <v>0</v>
      </c>
      <c r="H143" s="175"/>
      <c r="I143" s="176">
        <f>ROUND(E143*H143,2)</f>
        <v>0</v>
      </c>
      <c r="J143" s="175"/>
      <c r="K143" s="176">
        <f>ROUND(E143*J143,2)</f>
        <v>0</v>
      </c>
      <c r="L143" s="176">
        <v>21</v>
      </c>
      <c r="M143" s="176">
        <f>G143*(1+L143/100)</f>
        <v>0</v>
      </c>
      <c r="N143" s="176">
        <v>0</v>
      </c>
      <c r="O143" s="176">
        <f>ROUND(E143*N143,2)</f>
        <v>0</v>
      </c>
      <c r="P143" s="176">
        <v>0</v>
      </c>
      <c r="Q143" s="176">
        <f>ROUND(E143*P143,2)</f>
        <v>0</v>
      </c>
      <c r="R143" s="176" t="s">
        <v>235</v>
      </c>
      <c r="S143" s="176" t="s">
        <v>113</v>
      </c>
      <c r="T143" s="177" t="s">
        <v>113</v>
      </c>
      <c r="U143" s="161">
        <v>2.4209999999999998</v>
      </c>
      <c r="V143" s="161">
        <f>ROUND(E143*U143,2)</f>
        <v>0.11</v>
      </c>
      <c r="W143" s="161"/>
      <c r="X143" s="161" t="s">
        <v>146</v>
      </c>
      <c r="Y143" s="152"/>
      <c r="Z143" s="152"/>
      <c r="AA143" s="152"/>
      <c r="AB143" s="152"/>
      <c r="AC143" s="152"/>
      <c r="AD143" s="152"/>
      <c r="AE143" s="152"/>
      <c r="AF143" s="152"/>
      <c r="AG143" s="152" t="s">
        <v>147</v>
      </c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  <c r="BG143" s="152"/>
      <c r="BH143" s="152"/>
    </row>
    <row r="144" spans="1:60" outlineLevel="1">
      <c r="A144" s="159"/>
      <c r="B144" s="160"/>
      <c r="C144" s="247" t="s">
        <v>170</v>
      </c>
      <c r="D144" s="248"/>
      <c r="E144" s="248"/>
      <c r="F144" s="248"/>
      <c r="G144" s="248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52"/>
      <c r="Z144" s="152"/>
      <c r="AA144" s="152"/>
      <c r="AB144" s="152"/>
      <c r="AC144" s="152"/>
      <c r="AD144" s="152"/>
      <c r="AE144" s="152"/>
      <c r="AF144" s="152"/>
      <c r="AG144" s="152" t="s">
        <v>123</v>
      </c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</row>
    <row r="145" spans="1:60" outlineLevel="1">
      <c r="A145" s="159"/>
      <c r="B145" s="160"/>
      <c r="C145" s="241"/>
      <c r="D145" s="242"/>
      <c r="E145" s="242"/>
      <c r="F145" s="242"/>
      <c r="G145" s="242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52"/>
      <c r="Z145" s="152"/>
      <c r="AA145" s="152"/>
      <c r="AB145" s="152"/>
      <c r="AC145" s="152"/>
      <c r="AD145" s="152"/>
      <c r="AE145" s="152"/>
      <c r="AF145" s="152"/>
      <c r="AG145" s="152" t="s">
        <v>116</v>
      </c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</row>
    <row r="146" spans="1:60">
      <c r="A146" s="165" t="s">
        <v>108</v>
      </c>
      <c r="B146" s="166" t="s">
        <v>73</v>
      </c>
      <c r="C146" s="179" t="s">
        <v>74</v>
      </c>
      <c r="D146" s="167"/>
      <c r="E146" s="168"/>
      <c r="F146" s="169"/>
      <c r="G146" s="169">
        <f>SUMIF(AG147:AG151,"&lt;&gt;NOR",G147:G151)</f>
        <v>0</v>
      </c>
      <c r="H146" s="169"/>
      <c r="I146" s="169">
        <f>SUM(I147:I151)</f>
        <v>0</v>
      </c>
      <c r="J146" s="169"/>
      <c r="K146" s="169">
        <f>SUM(K147:K151)</f>
        <v>0</v>
      </c>
      <c r="L146" s="169"/>
      <c r="M146" s="169">
        <f>SUM(M147:M151)</f>
        <v>0</v>
      </c>
      <c r="N146" s="169"/>
      <c r="O146" s="169">
        <f>SUM(O147:O151)</f>
        <v>7.0000000000000007E-2</v>
      </c>
      <c r="P146" s="169"/>
      <c r="Q146" s="169">
        <f>SUM(Q147:Q151)</f>
        <v>0</v>
      </c>
      <c r="R146" s="169"/>
      <c r="S146" s="169"/>
      <c r="T146" s="170"/>
      <c r="U146" s="164"/>
      <c r="V146" s="164">
        <f>SUM(V147:V151)</f>
        <v>61.44</v>
      </c>
      <c r="W146" s="164"/>
      <c r="X146" s="164"/>
      <c r="AG146" t="s">
        <v>109</v>
      </c>
    </row>
    <row r="147" spans="1:60" ht="22.5" outlineLevel="1">
      <c r="A147" s="171">
        <v>51</v>
      </c>
      <c r="B147" s="172" t="s">
        <v>245</v>
      </c>
      <c r="C147" s="180" t="s">
        <v>246</v>
      </c>
      <c r="D147" s="173" t="s">
        <v>119</v>
      </c>
      <c r="E147" s="174">
        <v>409.6</v>
      </c>
      <c r="F147" s="175"/>
      <c r="G147" s="176">
        <f>ROUND(E147*F147,2)</f>
        <v>0</v>
      </c>
      <c r="H147" s="175"/>
      <c r="I147" s="176">
        <f>ROUND(E147*H147,2)</f>
        <v>0</v>
      </c>
      <c r="J147" s="175"/>
      <c r="K147" s="176">
        <f>ROUND(E147*J147,2)</f>
        <v>0</v>
      </c>
      <c r="L147" s="176">
        <v>21</v>
      </c>
      <c r="M147" s="176">
        <f>G147*(1+L147/100)</f>
        <v>0</v>
      </c>
      <c r="N147" s="176">
        <v>1.6000000000000001E-4</v>
      </c>
      <c r="O147" s="176">
        <f>ROUND(E147*N147,2)</f>
        <v>7.0000000000000007E-2</v>
      </c>
      <c r="P147" s="176">
        <v>0</v>
      </c>
      <c r="Q147" s="176">
        <f>ROUND(E147*P147,2)</f>
        <v>0</v>
      </c>
      <c r="R147" s="176" t="s">
        <v>247</v>
      </c>
      <c r="S147" s="176" t="s">
        <v>113</v>
      </c>
      <c r="T147" s="177" t="s">
        <v>113</v>
      </c>
      <c r="U147" s="161">
        <v>0.15</v>
      </c>
      <c r="V147" s="161">
        <f>ROUND(E147*U147,2)</f>
        <v>61.44</v>
      </c>
      <c r="W147" s="161"/>
      <c r="X147" s="161" t="s">
        <v>114</v>
      </c>
      <c r="Y147" s="152"/>
      <c r="Z147" s="152"/>
      <c r="AA147" s="152"/>
      <c r="AB147" s="152"/>
      <c r="AC147" s="152"/>
      <c r="AD147" s="152"/>
      <c r="AE147" s="152"/>
      <c r="AF147" s="152"/>
      <c r="AG147" s="152" t="s">
        <v>115</v>
      </c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</row>
    <row r="148" spans="1:60" outlineLevel="1">
      <c r="A148" s="159"/>
      <c r="B148" s="160"/>
      <c r="C148" s="247" t="s">
        <v>248</v>
      </c>
      <c r="D148" s="248"/>
      <c r="E148" s="248"/>
      <c r="F148" s="248"/>
      <c r="G148" s="248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52"/>
      <c r="Z148" s="152"/>
      <c r="AA148" s="152"/>
      <c r="AB148" s="152"/>
      <c r="AC148" s="152"/>
      <c r="AD148" s="152"/>
      <c r="AE148" s="152"/>
      <c r="AF148" s="152"/>
      <c r="AG148" s="152" t="s">
        <v>123</v>
      </c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</row>
    <row r="149" spans="1:60" outlineLevel="1">
      <c r="A149" s="159"/>
      <c r="B149" s="160"/>
      <c r="C149" s="249" t="s">
        <v>249</v>
      </c>
      <c r="D149" s="250"/>
      <c r="E149" s="250"/>
      <c r="F149" s="250"/>
      <c r="G149" s="250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52"/>
      <c r="Z149" s="152"/>
      <c r="AA149" s="152"/>
      <c r="AB149" s="152"/>
      <c r="AC149" s="152"/>
      <c r="AD149" s="152"/>
      <c r="AE149" s="152"/>
      <c r="AF149" s="152"/>
      <c r="AG149" s="152" t="s">
        <v>125</v>
      </c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</row>
    <row r="150" spans="1:60" outlineLevel="1">
      <c r="A150" s="159"/>
      <c r="B150" s="160"/>
      <c r="C150" s="181" t="s">
        <v>250</v>
      </c>
      <c r="D150" s="162"/>
      <c r="E150" s="163">
        <v>409.6</v>
      </c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52"/>
      <c r="Z150" s="152"/>
      <c r="AA150" s="152"/>
      <c r="AB150" s="152"/>
      <c r="AC150" s="152"/>
      <c r="AD150" s="152"/>
      <c r="AE150" s="152"/>
      <c r="AF150" s="152"/>
      <c r="AG150" s="152" t="s">
        <v>127</v>
      </c>
      <c r="AH150" s="152">
        <v>0</v>
      </c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  <c r="BG150" s="152"/>
      <c r="BH150" s="152"/>
    </row>
    <row r="151" spans="1:60" outlineLevel="1">
      <c r="A151" s="159"/>
      <c r="B151" s="160"/>
      <c r="C151" s="241"/>
      <c r="D151" s="242"/>
      <c r="E151" s="242"/>
      <c r="F151" s="242"/>
      <c r="G151" s="242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52"/>
      <c r="Z151" s="152"/>
      <c r="AA151" s="152"/>
      <c r="AB151" s="152"/>
      <c r="AC151" s="152"/>
      <c r="AD151" s="152"/>
      <c r="AE151" s="152"/>
      <c r="AF151" s="152"/>
      <c r="AG151" s="152" t="s">
        <v>116</v>
      </c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  <c r="BG151" s="152"/>
      <c r="BH151" s="152"/>
    </row>
    <row r="152" spans="1:60">
      <c r="A152" s="165" t="s">
        <v>108</v>
      </c>
      <c r="B152" s="166" t="s">
        <v>75</v>
      </c>
      <c r="C152" s="179" t="s">
        <v>76</v>
      </c>
      <c r="D152" s="167"/>
      <c r="E152" s="168"/>
      <c r="F152" s="169"/>
      <c r="G152" s="169">
        <f>SUMIF(AG153:AG154,"&lt;&gt;NOR",G153:G154)</f>
        <v>0</v>
      </c>
      <c r="H152" s="169"/>
      <c r="I152" s="169">
        <f>SUM(I153:I154)</f>
        <v>0</v>
      </c>
      <c r="J152" s="169"/>
      <c r="K152" s="169">
        <f>SUM(K153:K154)</f>
        <v>0</v>
      </c>
      <c r="L152" s="169"/>
      <c r="M152" s="169">
        <f>SUM(M153:M154)</f>
        <v>0</v>
      </c>
      <c r="N152" s="169"/>
      <c r="O152" s="169">
        <f>SUM(O153:O154)</f>
        <v>0</v>
      </c>
      <c r="P152" s="169"/>
      <c r="Q152" s="169">
        <f>SUM(Q153:Q154)</f>
        <v>0</v>
      </c>
      <c r="R152" s="169"/>
      <c r="S152" s="169"/>
      <c r="T152" s="170"/>
      <c r="U152" s="164"/>
      <c r="V152" s="164">
        <f>SUM(V153:V154)</f>
        <v>1.57</v>
      </c>
      <c r="W152" s="164"/>
      <c r="X152" s="164"/>
      <c r="AG152" t="s">
        <v>109</v>
      </c>
    </row>
    <row r="153" spans="1:60" outlineLevel="1">
      <c r="A153" s="171">
        <v>52</v>
      </c>
      <c r="B153" s="172" t="s">
        <v>251</v>
      </c>
      <c r="C153" s="180" t="s">
        <v>252</v>
      </c>
      <c r="D153" s="173" t="s">
        <v>111</v>
      </c>
      <c r="E153" s="174">
        <v>1</v>
      </c>
      <c r="F153" s="175"/>
      <c r="G153" s="176">
        <f>ROUND(E153*F153,2)</f>
        <v>0</v>
      </c>
      <c r="H153" s="175"/>
      <c r="I153" s="176">
        <f>ROUND(E153*H153,2)</f>
        <v>0</v>
      </c>
      <c r="J153" s="175"/>
      <c r="K153" s="176">
        <f>ROUND(E153*J153,2)</f>
        <v>0</v>
      </c>
      <c r="L153" s="176">
        <v>21</v>
      </c>
      <c r="M153" s="176">
        <f>G153*(1+L153/100)</f>
        <v>0</v>
      </c>
      <c r="N153" s="176">
        <v>0</v>
      </c>
      <c r="O153" s="176">
        <f>ROUND(E153*N153,2)</f>
        <v>0</v>
      </c>
      <c r="P153" s="176">
        <v>0</v>
      </c>
      <c r="Q153" s="176">
        <f>ROUND(E153*P153,2)</f>
        <v>0</v>
      </c>
      <c r="R153" s="176"/>
      <c r="S153" s="176" t="s">
        <v>166</v>
      </c>
      <c r="T153" s="177" t="s">
        <v>167</v>
      </c>
      <c r="U153" s="161">
        <v>1.56517</v>
      </c>
      <c r="V153" s="161">
        <f>ROUND(E153*U153,2)</f>
        <v>1.57</v>
      </c>
      <c r="W153" s="161"/>
      <c r="X153" s="161" t="s">
        <v>114</v>
      </c>
      <c r="Y153" s="152"/>
      <c r="Z153" s="152"/>
      <c r="AA153" s="152"/>
      <c r="AB153" s="152"/>
      <c r="AC153" s="152"/>
      <c r="AD153" s="152"/>
      <c r="AE153" s="152"/>
      <c r="AF153" s="152"/>
      <c r="AG153" s="152" t="s">
        <v>115</v>
      </c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  <c r="BG153" s="152"/>
      <c r="BH153" s="152"/>
    </row>
    <row r="154" spans="1:60" outlineLevel="1">
      <c r="A154" s="159"/>
      <c r="B154" s="160"/>
      <c r="C154" s="245"/>
      <c r="D154" s="246"/>
      <c r="E154" s="246"/>
      <c r="F154" s="246"/>
      <c r="G154" s="246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52"/>
      <c r="Z154" s="152"/>
      <c r="AA154" s="152"/>
      <c r="AB154" s="152"/>
      <c r="AC154" s="152"/>
      <c r="AD154" s="152"/>
      <c r="AE154" s="152"/>
      <c r="AF154" s="152"/>
      <c r="AG154" s="152" t="s">
        <v>116</v>
      </c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2"/>
    </row>
    <row r="155" spans="1:60">
      <c r="A155" s="165" t="s">
        <v>108</v>
      </c>
      <c r="B155" s="166" t="s">
        <v>77</v>
      </c>
      <c r="C155" s="179" t="s">
        <v>78</v>
      </c>
      <c r="D155" s="167"/>
      <c r="E155" s="168"/>
      <c r="F155" s="169"/>
      <c r="G155" s="169">
        <f>SUMIF(AG156:AG168,"&lt;&gt;NOR",G156:G168)</f>
        <v>0</v>
      </c>
      <c r="H155" s="169"/>
      <c r="I155" s="169">
        <f>SUM(I156:I168)</f>
        <v>0</v>
      </c>
      <c r="J155" s="169"/>
      <c r="K155" s="169">
        <f>SUM(K156:K168)</f>
        <v>0</v>
      </c>
      <c r="L155" s="169"/>
      <c r="M155" s="169">
        <f>SUM(M156:M168)</f>
        <v>0</v>
      </c>
      <c r="N155" s="169"/>
      <c r="O155" s="169">
        <f>SUM(O156:O168)</f>
        <v>0</v>
      </c>
      <c r="P155" s="169"/>
      <c r="Q155" s="169">
        <f>SUM(Q156:Q168)</f>
        <v>0</v>
      </c>
      <c r="R155" s="169"/>
      <c r="S155" s="169"/>
      <c r="T155" s="170"/>
      <c r="U155" s="164"/>
      <c r="V155" s="164">
        <f>SUM(V156:V168)</f>
        <v>6.8900000000000006</v>
      </c>
      <c r="W155" s="164"/>
      <c r="X155" s="164"/>
      <c r="AG155" t="s">
        <v>109</v>
      </c>
    </row>
    <row r="156" spans="1:60" ht="22.5" outlineLevel="1">
      <c r="A156" s="171">
        <v>53</v>
      </c>
      <c r="B156" s="172" t="s">
        <v>253</v>
      </c>
      <c r="C156" s="180" t="s">
        <v>254</v>
      </c>
      <c r="D156" s="173" t="s">
        <v>144</v>
      </c>
      <c r="E156" s="174">
        <v>0.87036999999999998</v>
      </c>
      <c r="F156" s="175"/>
      <c r="G156" s="176">
        <f>ROUND(E156*F156,2)</f>
        <v>0</v>
      </c>
      <c r="H156" s="175"/>
      <c r="I156" s="176">
        <f>ROUND(E156*H156,2)</f>
        <v>0</v>
      </c>
      <c r="J156" s="175"/>
      <c r="K156" s="176">
        <f>ROUND(E156*J156,2)</f>
        <v>0</v>
      </c>
      <c r="L156" s="176">
        <v>21</v>
      </c>
      <c r="M156" s="176">
        <f>G156*(1+L156/100)</f>
        <v>0</v>
      </c>
      <c r="N156" s="176">
        <v>0</v>
      </c>
      <c r="O156" s="176">
        <f>ROUND(E156*N156,2)</f>
        <v>0</v>
      </c>
      <c r="P156" s="176">
        <v>0</v>
      </c>
      <c r="Q156" s="176">
        <f>ROUND(E156*P156,2)</f>
        <v>0</v>
      </c>
      <c r="R156" s="176" t="s">
        <v>140</v>
      </c>
      <c r="S156" s="176" t="s">
        <v>113</v>
      </c>
      <c r="T156" s="177" t="s">
        <v>113</v>
      </c>
      <c r="U156" s="161">
        <v>0</v>
      </c>
      <c r="V156" s="161">
        <f>ROUND(E156*U156,2)</f>
        <v>0</v>
      </c>
      <c r="W156" s="161"/>
      <c r="X156" s="161" t="s">
        <v>114</v>
      </c>
      <c r="Y156" s="152"/>
      <c r="Z156" s="152"/>
      <c r="AA156" s="152"/>
      <c r="AB156" s="152"/>
      <c r="AC156" s="152"/>
      <c r="AD156" s="152"/>
      <c r="AE156" s="152"/>
      <c r="AF156" s="152"/>
      <c r="AG156" s="152" t="s">
        <v>115</v>
      </c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  <c r="BG156" s="152"/>
      <c r="BH156" s="152"/>
    </row>
    <row r="157" spans="1:60" outlineLevel="1">
      <c r="A157" s="159"/>
      <c r="B157" s="160"/>
      <c r="C157" s="181" t="s">
        <v>255</v>
      </c>
      <c r="D157" s="162"/>
      <c r="E157" s="163">
        <v>0.87036999999999998</v>
      </c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52"/>
      <c r="Z157" s="152"/>
      <c r="AA157" s="152"/>
      <c r="AB157" s="152"/>
      <c r="AC157" s="152"/>
      <c r="AD157" s="152"/>
      <c r="AE157" s="152"/>
      <c r="AF157" s="152"/>
      <c r="AG157" s="152" t="s">
        <v>127</v>
      </c>
      <c r="AH157" s="152">
        <v>0</v>
      </c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  <c r="BG157" s="152"/>
      <c r="BH157" s="152"/>
    </row>
    <row r="158" spans="1:60" outlineLevel="1">
      <c r="A158" s="159"/>
      <c r="B158" s="160"/>
      <c r="C158" s="241"/>
      <c r="D158" s="242"/>
      <c r="E158" s="242"/>
      <c r="F158" s="242"/>
      <c r="G158" s="242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52"/>
      <c r="Z158" s="152"/>
      <c r="AA158" s="152"/>
      <c r="AB158" s="152"/>
      <c r="AC158" s="152"/>
      <c r="AD158" s="152"/>
      <c r="AE158" s="152"/>
      <c r="AF158" s="152"/>
      <c r="AG158" s="152" t="s">
        <v>116</v>
      </c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  <c r="BG158" s="152"/>
      <c r="BH158" s="152"/>
    </row>
    <row r="159" spans="1:60" outlineLevel="1">
      <c r="A159" s="171">
        <v>54</v>
      </c>
      <c r="B159" s="172" t="s">
        <v>256</v>
      </c>
      <c r="C159" s="180" t="s">
        <v>257</v>
      </c>
      <c r="D159" s="173" t="s">
        <v>144</v>
      </c>
      <c r="E159" s="174">
        <v>3.94</v>
      </c>
      <c r="F159" s="175"/>
      <c r="G159" s="176">
        <f>ROUND(E159*F159,2)</f>
        <v>0</v>
      </c>
      <c r="H159" s="175"/>
      <c r="I159" s="176">
        <f>ROUND(E159*H159,2)</f>
        <v>0</v>
      </c>
      <c r="J159" s="175"/>
      <c r="K159" s="176">
        <f>ROUND(E159*J159,2)</f>
        <v>0</v>
      </c>
      <c r="L159" s="176">
        <v>21</v>
      </c>
      <c r="M159" s="176">
        <f>G159*(1+L159/100)</f>
        <v>0</v>
      </c>
      <c r="N159" s="176">
        <v>0</v>
      </c>
      <c r="O159" s="176">
        <f>ROUND(E159*N159,2)</f>
        <v>0</v>
      </c>
      <c r="P159" s="176">
        <v>0</v>
      </c>
      <c r="Q159" s="176">
        <f>ROUND(E159*P159,2)</f>
        <v>0</v>
      </c>
      <c r="R159" s="176" t="s">
        <v>140</v>
      </c>
      <c r="S159" s="176" t="s">
        <v>113</v>
      </c>
      <c r="T159" s="177" t="s">
        <v>113</v>
      </c>
      <c r="U159" s="161">
        <v>0</v>
      </c>
      <c r="V159" s="161">
        <f>ROUND(E159*U159,2)</f>
        <v>0</v>
      </c>
      <c r="W159" s="161"/>
      <c r="X159" s="161" t="s">
        <v>114</v>
      </c>
      <c r="Y159" s="152"/>
      <c r="Z159" s="152"/>
      <c r="AA159" s="152"/>
      <c r="AB159" s="152"/>
      <c r="AC159" s="152"/>
      <c r="AD159" s="152"/>
      <c r="AE159" s="152"/>
      <c r="AF159" s="152"/>
      <c r="AG159" s="152" t="s">
        <v>115</v>
      </c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</row>
    <row r="160" spans="1:60" outlineLevel="1">
      <c r="A160" s="159"/>
      <c r="B160" s="160"/>
      <c r="C160" s="181" t="s">
        <v>258</v>
      </c>
      <c r="D160" s="162"/>
      <c r="E160" s="163">
        <v>3.94</v>
      </c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52"/>
      <c r="Z160" s="152"/>
      <c r="AA160" s="152"/>
      <c r="AB160" s="152"/>
      <c r="AC160" s="152"/>
      <c r="AD160" s="152"/>
      <c r="AE160" s="152"/>
      <c r="AF160" s="152"/>
      <c r="AG160" s="152" t="s">
        <v>127</v>
      </c>
      <c r="AH160" s="152">
        <v>0</v>
      </c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</row>
    <row r="161" spans="1:60" outlineLevel="1">
      <c r="A161" s="159"/>
      <c r="B161" s="160"/>
      <c r="C161" s="241"/>
      <c r="D161" s="242"/>
      <c r="E161" s="242"/>
      <c r="F161" s="242"/>
      <c r="G161" s="242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52"/>
      <c r="Z161" s="152"/>
      <c r="AA161" s="152"/>
      <c r="AB161" s="152"/>
      <c r="AC161" s="152"/>
      <c r="AD161" s="152"/>
      <c r="AE161" s="152"/>
      <c r="AF161" s="152"/>
      <c r="AG161" s="152" t="s">
        <v>116</v>
      </c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</row>
    <row r="162" spans="1:60" outlineLevel="1">
      <c r="A162" s="171">
        <v>55</v>
      </c>
      <c r="B162" s="172" t="s">
        <v>259</v>
      </c>
      <c r="C162" s="180" t="s">
        <v>260</v>
      </c>
      <c r="D162" s="173" t="s">
        <v>144</v>
      </c>
      <c r="E162" s="174">
        <v>4.8103699999999998</v>
      </c>
      <c r="F162" s="175"/>
      <c r="G162" s="176">
        <f>ROUND(E162*F162,2)</f>
        <v>0</v>
      </c>
      <c r="H162" s="175"/>
      <c r="I162" s="176">
        <f>ROUND(E162*H162,2)</f>
        <v>0</v>
      </c>
      <c r="J162" s="175"/>
      <c r="K162" s="176">
        <f>ROUND(E162*J162,2)</f>
        <v>0</v>
      </c>
      <c r="L162" s="176">
        <v>21</v>
      </c>
      <c r="M162" s="176">
        <f>G162*(1+L162/100)</f>
        <v>0</v>
      </c>
      <c r="N162" s="176">
        <v>0</v>
      </c>
      <c r="O162" s="176">
        <f>ROUND(E162*N162,2)</f>
        <v>0</v>
      </c>
      <c r="P162" s="176">
        <v>0</v>
      </c>
      <c r="Q162" s="176">
        <f>ROUND(E162*P162,2)</f>
        <v>0</v>
      </c>
      <c r="R162" s="176" t="s">
        <v>140</v>
      </c>
      <c r="S162" s="176" t="s">
        <v>113</v>
      </c>
      <c r="T162" s="177" t="s">
        <v>113</v>
      </c>
      <c r="U162" s="161">
        <v>0.49</v>
      </c>
      <c r="V162" s="161">
        <f>ROUND(E162*U162,2)</f>
        <v>2.36</v>
      </c>
      <c r="W162" s="161"/>
      <c r="X162" s="161" t="s">
        <v>261</v>
      </c>
      <c r="Y162" s="152"/>
      <c r="Z162" s="152"/>
      <c r="AA162" s="152"/>
      <c r="AB162" s="152"/>
      <c r="AC162" s="152"/>
      <c r="AD162" s="152"/>
      <c r="AE162" s="152"/>
      <c r="AF162" s="152"/>
      <c r="AG162" s="152" t="s">
        <v>262</v>
      </c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</row>
    <row r="163" spans="1:60" outlineLevel="1">
      <c r="A163" s="159"/>
      <c r="B163" s="160"/>
      <c r="C163" s="243" t="s">
        <v>263</v>
      </c>
      <c r="D163" s="244"/>
      <c r="E163" s="244"/>
      <c r="F163" s="244"/>
      <c r="G163" s="244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52"/>
      <c r="Z163" s="152"/>
      <c r="AA163" s="152"/>
      <c r="AB163" s="152"/>
      <c r="AC163" s="152"/>
      <c r="AD163" s="152"/>
      <c r="AE163" s="152"/>
      <c r="AF163" s="152"/>
      <c r="AG163" s="152" t="s">
        <v>125</v>
      </c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</row>
    <row r="164" spans="1:60" outlineLevel="1">
      <c r="A164" s="159"/>
      <c r="B164" s="160"/>
      <c r="C164" s="241"/>
      <c r="D164" s="242"/>
      <c r="E164" s="242"/>
      <c r="F164" s="242"/>
      <c r="G164" s="242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52"/>
      <c r="Z164" s="152"/>
      <c r="AA164" s="152"/>
      <c r="AB164" s="152"/>
      <c r="AC164" s="152"/>
      <c r="AD164" s="152"/>
      <c r="AE164" s="152"/>
      <c r="AF164" s="152"/>
      <c r="AG164" s="152" t="s">
        <v>116</v>
      </c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</row>
    <row r="165" spans="1:60" outlineLevel="1">
      <c r="A165" s="171">
        <v>56</v>
      </c>
      <c r="B165" s="172" t="s">
        <v>264</v>
      </c>
      <c r="C165" s="180" t="s">
        <v>265</v>
      </c>
      <c r="D165" s="173" t="s">
        <v>144</v>
      </c>
      <c r="E165" s="174">
        <v>72.155600000000007</v>
      </c>
      <c r="F165" s="175"/>
      <c r="G165" s="176">
        <f>ROUND(E165*F165,2)</f>
        <v>0</v>
      </c>
      <c r="H165" s="175"/>
      <c r="I165" s="176">
        <f>ROUND(E165*H165,2)</f>
        <v>0</v>
      </c>
      <c r="J165" s="175"/>
      <c r="K165" s="176">
        <f>ROUND(E165*J165,2)</f>
        <v>0</v>
      </c>
      <c r="L165" s="176">
        <v>21</v>
      </c>
      <c r="M165" s="176">
        <f>G165*(1+L165/100)</f>
        <v>0</v>
      </c>
      <c r="N165" s="176">
        <v>0</v>
      </c>
      <c r="O165" s="176">
        <f>ROUND(E165*N165,2)</f>
        <v>0</v>
      </c>
      <c r="P165" s="176">
        <v>0</v>
      </c>
      <c r="Q165" s="176">
        <f>ROUND(E165*P165,2)</f>
        <v>0</v>
      </c>
      <c r="R165" s="176" t="s">
        <v>140</v>
      </c>
      <c r="S165" s="176" t="s">
        <v>113</v>
      </c>
      <c r="T165" s="177" t="s">
        <v>113</v>
      </c>
      <c r="U165" s="161">
        <v>0</v>
      </c>
      <c r="V165" s="161">
        <f>ROUND(E165*U165,2)</f>
        <v>0</v>
      </c>
      <c r="W165" s="161"/>
      <c r="X165" s="161" t="s">
        <v>261</v>
      </c>
      <c r="Y165" s="152"/>
      <c r="Z165" s="152"/>
      <c r="AA165" s="152"/>
      <c r="AB165" s="152"/>
      <c r="AC165" s="152"/>
      <c r="AD165" s="152"/>
      <c r="AE165" s="152"/>
      <c r="AF165" s="152"/>
      <c r="AG165" s="152" t="s">
        <v>262</v>
      </c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</row>
    <row r="166" spans="1:60" outlineLevel="1">
      <c r="A166" s="159"/>
      <c r="B166" s="160"/>
      <c r="C166" s="245"/>
      <c r="D166" s="246"/>
      <c r="E166" s="246"/>
      <c r="F166" s="246"/>
      <c r="G166" s="246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52"/>
      <c r="Z166" s="152"/>
      <c r="AA166" s="152"/>
      <c r="AB166" s="152"/>
      <c r="AC166" s="152"/>
      <c r="AD166" s="152"/>
      <c r="AE166" s="152"/>
      <c r="AF166" s="152"/>
      <c r="AG166" s="152" t="s">
        <v>116</v>
      </c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</row>
    <row r="167" spans="1:60" outlineLevel="1">
      <c r="A167" s="171">
        <v>57</v>
      </c>
      <c r="B167" s="172" t="s">
        <v>266</v>
      </c>
      <c r="C167" s="180" t="s">
        <v>267</v>
      </c>
      <c r="D167" s="173" t="s">
        <v>144</v>
      </c>
      <c r="E167" s="174">
        <v>4.8103699999999998</v>
      </c>
      <c r="F167" s="175"/>
      <c r="G167" s="176">
        <f>ROUND(E167*F167,2)</f>
        <v>0</v>
      </c>
      <c r="H167" s="175"/>
      <c r="I167" s="176">
        <f>ROUND(E167*H167,2)</f>
        <v>0</v>
      </c>
      <c r="J167" s="175"/>
      <c r="K167" s="176">
        <f>ROUND(E167*J167,2)</f>
        <v>0</v>
      </c>
      <c r="L167" s="176">
        <v>21</v>
      </c>
      <c r="M167" s="176">
        <f>G167*(1+L167/100)</f>
        <v>0</v>
      </c>
      <c r="N167" s="176">
        <v>0</v>
      </c>
      <c r="O167" s="176">
        <f>ROUND(E167*N167,2)</f>
        <v>0</v>
      </c>
      <c r="P167" s="176">
        <v>0</v>
      </c>
      <c r="Q167" s="176">
        <f>ROUND(E167*P167,2)</f>
        <v>0</v>
      </c>
      <c r="R167" s="176" t="s">
        <v>140</v>
      </c>
      <c r="S167" s="176" t="s">
        <v>113</v>
      </c>
      <c r="T167" s="177" t="s">
        <v>113</v>
      </c>
      <c r="U167" s="161">
        <v>0.94199999999999995</v>
      </c>
      <c r="V167" s="161">
        <f>ROUND(E167*U167,2)</f>
        <v>4.53</v>
      </c>
      <c r="W167" s="161"/>
      <c r="X167" s="161" t="s">
        <v>261</v>
      </c>
      <c r="Y167" s="152"/>
      <c r="Z167" s="152"/>
      <c r="AA167" s="152"/>
      <c r="AB167" s="152"/>
      <c r="AC167" s="152"/>
      <c r="AD167" s="152"/>
      <c r="AE167" s="152"/>
      <c r="AF167" s="152"/>
      <c r="AG167" s="152" t="s">
        <v>262</v>
      </c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  <c r="BG167" s="152"/>
      <c r="BH167" s="152"/>
    </row>
    <row r="168" spans="1:60" outlineLevel="1">
      <c r="A168" s="159"/>
      <c r="B168" s="160"/>
      <c r="C168" s="245"/>
      <c r="D168" s="246"/>
      <c r="E168" s="246"/>
      <c r="F168" s="246"/>
      <c r="G168" s="246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52"/>
      <c r="Z168" s="152"/>
      <c r="AA168" s="152"/>
      <c r="AB168" s="152"/>
      <c r="AC168" s="152"/>
      <c r="AD168" s="152"/>
      <c r="AE168" s="152"/>
      <c r="AF168" s="152"/>
      <c r="AG168" s="152" t="s">
        <v>116</v>
      </c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</row>
    <row r="169" spans="1:60">
      <c r="A169" s="3"/>
      <c r="B169" s="4"/>
      <c r="C169" s="182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AE169">
        <v>15</v>
      </c>
      <c r="AF169">
        <v>21</v>
      </c>
      <c r="AG169" t="s">
        <v>95</v>
      </c>
    </row>
    <row r="170" spans="1:60">
      <c r="A170" s="155"/>
      <c r="B170" s="156" t="s">
        <v>29</v>
      </c>
      <c r="C170" s="183"/>
      <c r="D170" s="157"/>
      <c r="E170" s="158"/>
      <c r="F170" s="158"/>
      <c r="G170" s="178">
        <f>G8+G11+G28+G32+G36+G39+G57+G125+G132+G146+G152+G155</f>
        <v>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AE170">
        <f>SUMIF(L7:L168,AE169,G7:G168)</f>
        <v>0</v>
      </c>
      <c r="AF170">
        <f>SUMIF(L7:L168,AF169,G7:G168)</f>
        <v>0</v>
      </c>
      <c r="AG170" t="s">
        <v>268</v>
      </c>
    </row>
    <row r="171" spans="1:60">
      <c r="C171" s="184"/>
      <c r="D171" s="10"/>
      <c r="AG171" t="s">
        <v>269</v>
      </c>
    </row>
    <row r="172" spans="1:60">
      <c r="D172" s="10"/>
    </row>
    <row r="173" spans="1:60">
      <c r="D173" s="10"/>
    </row>
    <row r="174" spans="1:60">
      <c r="D174" s="10"/>
    </row>
    <row r="175" spans="1:60">
      <c r="D175" s="10"/>
    </row>
    <row r="176" spans="1:60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84">
    <mergeCell ref="C23:G23"/>
    <mergeCell ref="A1:G1"/>
    <mergeCell ref="C2:G2"/>
    <mergeCell ref="C3:G3"/>
    <mergeCell ref="C4:G4"/>
    <mergeCell ref="C10:G10"/>
    <mergeCell ref="C13:G13"/>
    <mergeCell ref="C14:G14"/>
    <mergeCell ref="C16:G16"/>
    <mergeCell ref="C18:G18"/>
    <mergeCell ref="C19:G19"/>
    <mergeCell ref="C21:G21"/>
    <mergeCell ref="C51:G51"/>
    <mergeCell ref="C25:G25"/>
    <mergeCell ref="C27:G27"/>
    <mergeCell ref="C31:G31"/>
    <mergeCell ref="C34:G34"/>
    <mergeCell ref="C35:G35"/>
    <mergeCell ref="C38:G38"/>
    <mergeCell ref="C41:G41"/>
    <mergeCell ref="C43:G43"/>
    <mergeCell ref="C45:G45"/>
    <mergeCell ref="C47:G47"/>
    <mergeCell ref="C49:G49"/>
    <mergeCell ref="C72:G72"/>
    <mergeCell ref="C53:G53"/>
    <mergeCell ref="C55:G55"/>
    <mergeCell ref="C56:G56"/>
    <mergeCell ref="C60:G60"/>
    <mergeCell ref="C62:G62"/>
    <mergeCell ref="C63:G63"/>
    <mergeCell ref="C64:G64"/>
    <mergeCell ref="C66:G66"/>
    <mergeCell ref="C67:G67"/>
    <mergeCell ref="C69:G69"/>
    <mergeCell ref="C70:G70"/>
    <mergeCell ref="C95:G95"/>
    <mergeCell ref="C73:G73"/>
    <mergeCell ref="C76:G76"/>
    <mergeCell ref="C78:G78"/>
    <mergeCell ref="C80:G80"/>
    <mergeCell ref="C82:G82"/>
    <mergeCell ref="C83:G83"/>
    <mergeCell ref="C85:G85"/>
    <mergeCell ref="C87:G87"/>
    <mergeCell ref="C89:G89"/>
    <mergeCell ref="C91:G91"/>
    <mergeCell ref="C93:G93"/>
    <mergeCell ref="C118:G118"/>
    <mergeCell ref="C97:G97"/>
    <mergeCell ref="C99:G99"/>
    <mergeCell ref="C101:G101"/>
    <mergeCell ref="C103:G103"/>
    <mergeCell ref="C105:G105"/>
    <mergeCell ref="C107:G107"/>
    <mergeCell ref="C109:G109"/>
    <mergeCell ref="C111:G111"/>
    <mergeCell ref="C113:G113"/>
    <mergeCell ref="C115:G115"/>
    <mergeCell ref="C117:G117"/>
    <mergeCell ref="C142:G142"/>
    <mergeCell ref="C121:G121"/>
    <mergeCell ref="C123:G123"/>
    <mergeCell ref="C124:G124"/>
    <mergeCell ref="C127:G127"/>
    <mergeCell ref="C128:G128"/>
    <mergeCell ref="C130:G130"/>
    <mergeCell ref="C131:G131"/>
    <mergeCell ref="C134:G134"/>
    <mergeCell ref="C136:G136"/>
    <mergeCell ref="C138:G138"/>
    <mergeCell ref="C140:G140"/>
    <mergeCell ref="C168:G168"/>
    <mergeCell ref="C144:G144"/>
    <mergeCell ref="C145:G145"/>
    <mergeCell ref="C148:G148"/>
    <mergeCell ref="C149:G149"/>
    <mergeCell ref="C151:G151"/>
    <mergeCell ref="C154:G154"/>
    <mergeCell ref="C158:G158"/>
    <mergeCell ref="C161:G161"/>
    <mergeCell ref="C163:G163"/>
    <mergeCell ref="C164:G164"/>
    <mergeCell ref="C166:G166"/>
  </mergeCells>
  <pageMargins left="0.59055118110236227" right="0.19685039370078741" top="0.78740157480314965" bottom="0.78740157480314965" header="0.31496062992125984" footer="0.31496062992125984"/>
  <pageSetup paperSize="9" orientation="landscape" r:id="rId1"/>
  <headerFooter>
    <oddFooter>Stránka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Lagnerová</dc:creator>
  <cp:lastModifiedBy>Marcela Lagnerová</cp:lastModifiedBy>
  <cp:lastPrinted>2021-05-21T09:24:15Z</cp:lastPrinted>
  <dcterms:created xsi:type="dcterms:W3CDTF">2009-04-08T07:15:50Z</dcterms:created>
  <dcterms:modified xsi:type="dcterms:W3CDTF">2021-05-25T07:59:21Z</dcterms:modified>
</cp:coreProperties>
</file>